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A1C4AC44-E3AD-4BA0-A6B6-18B60FBD9979}" xr6:coauthVersionLast="36" xr6:coauthVersionMax="36" xr10:uidLastSave="{00000000-0000-0000-0000-000000000000}"/>
  <bookViews>
    <workbookView showSheetTabs="0" xWindow="0" yWindow="0" windowWidth="24000" windowHeight="9135" xr2:uid="{00000000-000D-0000-FFFF-FFFF00000000}"/>
  </bookViews>
  <sheets>
    <sheet name="M-Profil" sheetId="3" r:id="rId1"/>
  </sheets>
  <definedNames>
    <definedName name="_xlnm.Print_Area" localSheetId="0">'M-Profil'!$A$1:$AJ$49</definedName>
    <definedName name="Notenwerte">'M-Profil'!$A$52:$A$62</definedName>
  </definedNames>
  <calcPr calcId="191029"/>
</workbook>
</file>

<file path=xl/calcChain.xml><?xml version="1.0" encoding="utf-8"?>
<calcChain xmlns="http://schemas.openxmlformats.org/spreadsheetml/2006/main">
  <c r="AE8" i="3" l="1"/>
  <c r="AG8" i="3"/>
  <c r="AG10" i="3"/>
  <c r="AG12" i="3"/>
  <c r="AI8" i="3" l="1"/>
  <c r="U8" i="3"/>
  <c r="U10" i="3"/>
  <c r="U12" i="3"/>
  <c r="M38" i="3" l="1"/>
  <c r="AE12" i="3"/>
  <c r="AE10" i="3"/>
  <c r="S34" i="3" l="1"/>
  <c r="AE26" i="3" l="1"/>
  <c r="S16" i="3"/>
  <c r="S12" i="3"/>
  <c r="S10" i="3"/>
  <c r="AE30" i="3" l="1"/>
  <c r="AE28" i="3"/>
  <c r="AE20" i="3"/>
  <c r="AE18" i="3"/>
  <c r="AE14" i="3"/>
  <c r="AG20" i="3"/>
  <c r="AG18" i="3"/>
  <c r="U16" i="3"/>
  <c r="AI20" i="3" l="1"/>
  <c r="AI18" i="3"/>
  <c r="W16" i="3"/>
  <c r="AG32" i="3" l="1"/>
  <c r="S24" i="3"/>
  <c r="S22" i="3"/>
  <c r="U18" i="3"/>
  <c r="W22" i="3" l="1"/>
  <c r="AI28" i="3"/>
  <c r="AA22" i="3" l="1"/>
  <c r="AB22" i="3"/>
  <c r="AM28" i="3"/>
  <c r="AL28" i="3"/>
  <c r="AI32" i="3"/>
  <c r="AG14" i="3"/>
  <c r="S8" i="3"/>
  <c r="AM32" i="3" l="1"/>
  <c r="AL32" i="3"/>
  <c r="AI26" i="3"/>
  <c r="AL26" i="3" s="1"/>
  <c r="AI14" i="3"/>
  <c r="W8" i="3"/>
  <c r="W10" i="3"/>
  <c r="AM14" i="3" l="1"/>
  <c r="AM26" i="3"/>
  <c r="AL14" i="3"/>
  <c r="U38" i="3"/>
  <c r="W34" i="3" s="1"/>
  <c r="AI10" i="3" l="1"/>
  <c r="AI12" i="3"/>
  <c r="AL16" i="3"/>
  <c r="AL22" i="3"/>
  <c r="AL23" i="3"/>
  <c r="AL24" i="3"/>
  <c r="AL34" i="3"/>
  <c r="AL37" i="3"/>
  <c r="AL38" i="3"/>
  <c r="U20" i="3"/>
  <c r="AA19" i="3"/>
  <c r="AA20" i="3"/>
  <c r="AA23" i="3"/>
  <c r="AA24" i="3"/>
  <c r="AA37" i="3"/>
  <c r="AA38" i="3"/>
  <c r="AI42" i="3" l="1"/>
  <c r="AL20" i="3"/>
  <c r="AM18" i="3"/>
  <c r="W12" i="3"/>
  <c r="AB8" i="3"/>
  <c r="AL12" i="3"/>
  <c r="W18" i="3"/>
  <c r="AB18" i="3" s="1"/>
  <c r="AL10" i="3"/>
  <c r="AA16" i="3"/>
  <c r="AA8" i="3"/>
  <c r="AB34" i="3"/>
  <c r="AA34" i="3"/>
  <c r="AA10" i="3"/>
  <c r="AB10" i="3"/>
  <c r="W42" i="3" l="1"/>
  <c r="AL42" i="3"/>
  <c r="AB12" i="3"/>
  <c r="AA12" i="3"/>
  <c r="AM20" i="3"/>
  <c r="AL8" i="3"/>
  <c r="AM8" i="3"/>
  <c r="AM12" i="3"/>
  <c r="AL18" i="3"/>
  <c r="AB16" i="3"/>
  <c r="AA18" i="3"/>
  <c r="AM10" i="3"/>
  <c r="Z46" i="3" l="1"/>
  <c r="AA46" i="3" s="1"/>
  <c r="Z44" i="3"/>
  <c r="AA44" i="3" s="1"/>
  <c r="AK46" i="3"/>
  <c r="AL46" i="3" s="1"/>
  <c r="AK44" i="3"/>
  <c r="AI44" i="3" s="1"/>
  <c r="AI46" i="3" s="1"/>
  <c r="AA42" i="3"/>
  <c r="W44" i="3" l="1"/>
  <c r="W46" i="3" s="1"/>
  <c r="S48" i="3"/>
  <c r="AL44" i="3"/>
  <c r="AE48" i="3" s="1"/>
</calcChain>
</file>

<file path=xl/sharedStrings.xml><?xml version="1.0" encoding="utf-8"?>
<sst xmlns="http://schemas.openxmlformats.org/spreadsheetml/2006/main" count="60" uniqueCount="43">
  <si>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</si>
  <si>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</si>
  <si>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</si>
  <si>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</si>
  <si>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</si>
  <si>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</si>
  <si>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</si>
  <si>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</si>
  <si>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</si>
  <si>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</si>
  <si>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W&amp;G I  FRW</t>
  </si>
  <si>
    <t>W&amp;G II  FRW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</si>
  <si>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</si>
  <si>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</si>
  <si>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</si>
  <si>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</si>
  <si>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</si>
  <si>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</si>
  <si>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</si>
  <si>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</si>
  <si>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</si>
  <si>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</si>
  <si>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</si>
  <si>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</si>
  <si>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</si>
  <si>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</si>
  <si>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</si>
  <si>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</si>
  <si>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</si>
  <si>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</si>
  <si>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</si>
  <si>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</si>
  <si>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W&amp;G I  Wirtschaft + Recht</t>
  </si>
  <si>
    <t>W&amp;G II  Wirtschaft + Recht</t>
  </si>
  <si>
    <t>Geschichte und Politik</t>
  </si>
  <si>
    <t>IDAF 1 + IDAF 2</t>
  </si>
  <si>
    <t>Technik und Umwelt</t>
  </si>
  <si>
    <t xml:space="preserve">Projektarbeiten V&amp;V 3 </t>
  </si>
  <si>
    <t xml:space="preserve">Projektarbeiten V&amp;V 1, V&amp;V 2 </t>
  </si>
  <si>
    <t>Notenrechner BM1 Fokus ab 2021 für Abschluss 2024</t>
  </si>
  <si>
    <t xml:space="preserve">W&amp;G I wird für Durchschnitt und Fehlnoten doppelt gewichtet, für Anzahl Ungenügend nur einfach.
W&amp;G II setzt sich aus dem Mittelwert der beiden Erfahrungsnoten FRW und Wirtschaft + Recht zusammen. 
Die Summe der sechs Erfahrungsnoten in beiden Fächern werden je auf 0.5 gerundet. Die Summe aus Erfahrungsnote FRW und Erfahrungsnote W+R geteilt durch zwei wird auf 0.1 gerundet und ergibt die Fachnote. </t>
  </si>
  <si>
    <t>Selbständige Arbeit BMA/IDPA aus BM</t>
  </si>
  <si>
    <t>Berufsmaturitätsarbeit (BMA/IDPA)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</si>
</sst>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10">
    <border>
      <left/>
      <right/>
      <top/>
      <bottom/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ck">
        <color theme="2" tint="-9.9948118533890809E-2"/>
      </bottom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 textRotation="90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textRotation="90"/>
    </xf>
    <xf numFmtId="0" fontId="17" fillId="0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1" fillId="10" borderId="0" xfId="0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 textRotation="90"/>
    </xf>
    <xf numFmtId="0" fontId="17" fillId="10" borderId="0" xfId="0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vertical="center"/>
    </xf>
    <xf numFmtId="0" fontId="15" fillId="10" borderId="0" xfId="0" applyFont="1" applyFill="1" applyBorder="1" applyAlignment="1" applyProtection="1">
      <alignment horizontal="right" vertical="center"/>
    </xf>
    <xf numFmtId="0" fontId="18" fillId="10" borderId="0" xfId="0" applyFont="1" applyFill="1" applyBorder="1" applyAlignment="1" applyProtection="1">
      <alignment horizontal="right" vertical="center"/>
    </xf>
    <xf numFmtId="0" fontId="20" fillId="10" borderId="0" xfId="0" applyFont="1" applyFill="1" applyBorder="1" applyAlignment="1" applyProtection="1">
      <alignment horizontal="right" vertical="center"/>
    </xf>
    <xf numFmtId="0" fontId="17" fillId="10" borderId="0" xfId="0" applyFont="1" applyFill="1" applyBorder="1" applyAlignment="1" applyProtection="1">
      <alignment horizontal="right" vertical="center" textRotation="90"/>
    </xf>
    <xf numFmtId="0" fontId="20" fillId="10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49" fontId="19" fillId="0" borderId="0" xfId="0" quotePrefix="1" applyNumberFormat="1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wrapText="1"/>
    </xf>
    <xf numFmtId="0" fontId="22" fillId="0" borderId="0" xfId="0" applyFont="1" applyBorder="1" applyAlignment="1"/>
    <xf numFmtId="0" fontId="10" fillId="4" borderId="0" xfId="0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9" fillId="10" borderId="0" xfId="0" quotePrefix="1" applyFont="1" applyFill="1" applyBorder="1" applyAlignment="1" applyProtection="1">
      <alignment horizontal="center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22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CD7D2"/>
      <color rgb="FFA39382"/>
      <color rgb="FFF39100"/>
      <color rgb="FF00386F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O66"/>
  <sheetViews>
    <sheetView showGridLines="0" tabSelected="1" zoomScale="98" zoomScaleNormal="98" zoomScalePageLayoutView="75" workbookViewId="0">
      <selection activeCell="M38" sqref="M38"/>
    </sheetView>
  </sheetViews>
  <sheetFormatPr baseColWidth="10" defaultColWidth="20" defaultRowHeight="14.25" x14ac:dyDescent="0.25"/>
  <cols>
    <col min="1" max="1" width="34.140625" style="16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6" width="3.7109375" style="2" customWidth="1"/>
    <col min="17" max="17" width="3.7109375" style="3" customWidth="1"/>
    <col min="18" max="18" width="1.7109375" style="3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1" style="2" customWidth="1"/>
    <col min="25" max="25" width="3.140625" style="3" customWidth="1"/>
    <col min="26" max="28" width="10.5703125" style="1" hidden="1" customWidth="1"/>
    <col min="29" max="29" width="0.85546875" style="4" customWidth="1"/>
    <col min="30" max="30" width="1.7109375" style="2" customWidth="1"/>
    <col min="31" max="31" width="7" style="2" customWidth="1"/>
    <col min="32" max="32" width="1.7109375" style="2" customWidth="1"/>
    <col min="33" max="33" width="7" style="3" customWidth="1"/>
    <col min="34" max="34" width="1.7109375" style="3" customWidth="1"/>
    <col min="35" max="35" width="9.85546875" style="2" customWidth="1"/>
    <col min="36" max="36" width="2.140625" style="2" customWidth="1"/>
    <col min="37" max="37" width="10.5703125" style="20" hidden="1" customWidth="1"/>
    <col min="38" max="39" width="10.5703125" style="1" hidden="1" customWidth="1"/>
    <col min="40" max="16384" width="20" style="2"/>
  </cols>
  <sheetData>
    <row r="1" spans="1:41" x14ac:dyDescent="0.25">
      <c r="R1" s="78"/>
      <c r="S1" s="78"/>
      <c r="T1" s="78"/>
      <c r="U1" s="78"/>
      <c r="V1" s="78"/>
      <c r="W1" s="78"/>
      <c r="X1" s="78"/>
      <c r="Y1" s="78"/>
      <c r="AD1" s="78"/>
      <c r="AE1" s="78"/>
      <c r="AF1" s="78"/>
      <c r="AG1" s="78"/>
      <c r="AH1" s="78"/>
      <c r="AI1" s="78"/>
      <c r="AJ1" s="78"/>
    </row>
    <row r="2" spans="1:41" ht="23.25" x14ac:dyDescent="0.25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79"/>
      <c r="S2" s="113" t="s">
        <v>25</v>
      </c>
      <c r="T2" s="113"/>
      <c r="U2" s="113"/>
      <c r="V2" s="113"/>
      <c r="W2" s="113"/>
      <c r="X2" s="113"/>
      <c r="Y2" s="113"/>
      <c r="Z2" s="11"/>
      <c r="AA2" s="11"/>
      <c r="AD2" s="78"/>
      <c r="AE2" s="113" t="s">
        <v>26</v>
      </c>
      <c r="AF2" s="113"/>
      <c r="AG2" s="113"/>
      <c r="AH2" s="113"/>
      <c r="AI2" s="113"/>
      <c r="AJ2" s="78"/>
      <c r="AK2" s="22"/>
      <c r="AL2" s="11"/>
    </row>
    <row r="3" spans="1:41" x14ac:dyDescent="0.25">
      <c r="R3" s="78"/>
      <c r="S3" s="78"/>
      <c r="T3" s="78"/>
      <c r="U3" s="78"/>
      <c r="V3" s="78"/>
      <c r="W3" s="78"/>
      <c r="X3" s="78"/>
      <c r="Y3" s="78"/>
      <c r="AD3" s="78"/>
      <c r="AE3" s="78"/>
      <c r="AF3" s="78"/>
      <c r="AG3" s="78"/>
      <c r="AH3" s="78"/>
      <c r="AI3" s="78"/>
      <c r="AJ3" s="78"/>
    </row>
    <row r="4" spans="1:41" x14ac:dyDescent="0.25">
      <c r="S4" s="3"/>
      <c r="T4" s="3"/>
      <c r="V4" s="78"/>
      <c r="W4" s="78"/>
      <c r="X4" s="78"/>
      <c r="Y4" s="78"/>
      <c r="AD4" s="3"/>
      <c r="AE4" s="3"/>
      <c r="AF4" s="3"/>
      <c r="AH4" s="78"/>
      <c r="AI4" s="78"/>
      <c r="AJ4" s="78"/>
    </row>
    <row r="5" spans="1:41" s="21" customFormat="1" ht="25.15" customHeight="1" x14ac:dyDescent="0.25">
      <c r="B5" s="17"/>
      <c r="C5" s="114" t="s">
        <v>4</v>
      </c>
      <c r="D5" s="114"/>
      <c r="E5" s="114"/>
      <c r="F5" s="18"/>
      <c r="G5" s="114" t="s">
        <v>5</v>
      </c>
      <c r="H5" s="114"/>
      <c r="I5" s="114"/>
      <c r="J5" s="19"/>
      <c r="K5" s="114" t="s">
        <v>6</v>
      </c>
      <c r="L5" s="114"/>
      <c r="M5" s="114"/>
      <c r="N5" s="19"/>
      <c r="O5" s="114" t="s">
        <v>7</v>
      </c>
      <c r="P5" s="114"/>
      <c r="Q5" s="114"/>
      <c r="R5" s="19"/>
      <c r="S5" s="114" t="s">
        <v>27</v>
      </c>
      <c r="T5" s="114"/>
      <c r="U5" s="114"/>
      <c r="V5" s="80"/>
      <c r="W5" s="33" t="s">
        <v>12</v>
      </c>
      <c r="X5" s="71"/>
      <c r="Y5" s="34" t="s">
        <v>13</v>
      </c>
      <c r="Z5" s="103" t="s">
        <v>20</v>
      </c>
      <c r="AA5" s="103"/>
      <c r="AB5" s="103"/>
      <c r="AC5" s="22"/>
      <c r="AD5" s="17"/>
      <c r="AE5" s="114" t="s">
        <v>27</v>
      </c>
      <c r="AF5" s="114"/>
      <c r="AG5" s="114"/>
      <c r="AH5" s="80"/>
      <c r="AI5" s="33" t="s">
        <v>12</v>
      </c>
      <c r="AJ5" s="80"/>
      <c r="AK5" s="103" t="s">
        <v>20</v>
      </c>
      <c r="AL5" s="103"/>
      <c r="AM5" s="103"/>
    </row>
    <row r="6" spans="1:41" s="16" customFormat="1" ht="25.9" customHeight="1" x14ac:dyDescent="0.25">
      <c r="A6" s="35"/>
      <c r="B6" s="35"/>
      <c r="C6" s="36" t="s">
        <v>14</v>
      </c>
      <c r="D6" s="37"/>
      <c r="E6" s="36" t="s">
        <v>15</v>
      </c>
      <c r="F6" s="37"/>
      <c r="G6" s="36" t="s">
        <v>16</v>
      </c>
      <c r="H6" s="38"/>
      <c r="I6" s="36" t="s">
        <v>17</v>
      </c>
      <c r="J6" s="38"/>
      <c r="K6" s="36" t="s">
        <v>18</v>
      </c>
      <c r="L6" s="37"/>
      <c r="M6" s="39" t="s">
        <v>19</v>
      </c>
      <c r="N6" s="38"/>
      <c r="O6" s="36"/>
      <c r="P6" s="37"/>
      <c r="Q6" s="39"/>
      <c r="R6" s="38"/>
      <c r="S6" s="39" t="s">
        <v>8</v>
      </c>
      <c r="T6" s="38"/>
      <c r="U6" s="39" t="s">
        <v>9</v>
      </c>
      <c r="V6" s="81"/>
      <c r="W6" s="86"/>
      <c r="X6" s="86"/>
      <c r="Y6" s="81"/>
      <c r="Z6" s="40" t="s">
        <v>13</v>
      </c>
      <c r="AA6" s="41" t="s">
        <v>21</v>
      </c>
      <c r="AB6" s="41" t="s">
        <v>22</v>
      </c>
      <c r="AC6" s="75"/>
      <c r="AD6" s="38"/>
      <c r="AE6" s="39" t="s">
        <v>8</v>
      </c>
      <c r="AF6" s="38"/>
      <c r="AG6" s="39" t="s">
        <v>9</v>
      </c>
      <c r="AH6" s="81"/>
      <c r="AI6" s="86"/>
      <c r="AJ6" s="81"/>
      <c r="AK6" s="5" t="s">
        <v>13</v>
      </c>
      <c r="AL6" s="6" t="s">
        <v>21</v>
      </c>
      <c r="AM6" s="6" t="s">
        <v>22</v>
      </c>
    </row>
    <row r="7" spans="1:41" ht="4.9000000000000004" customHeight="1" thickBot="1" x14ac:dyDescent="0.3">
      <c r="A7" s="42"/>
      <c r="B7" s="43"/>
      <c r="C7" s="44"/>
      <c r="D7" s="45"/>
      <c r="E7" s="44"/>
      <c r="F7" s="45"/>
      <c r="G7" s="44"/>
      <c r="H7" s="43"/>
      <c r="I7" s="44"/>
      <c r="J7" s="46"/>
      <c r="K7" s="44"/>
      <c r="L7" s="44"/>
      <c r="M7" s="47"/>
      <c r="N7" s="46"/>
      <c r="O7" s="44"/>
      <c r="P7" s="44"/>
      <c r="Q7" s="47"/>
      <c r="R7" s="46"/>
      <c r="S7" s="47"/>
      <c r="T7" s="47"/>
      <c r="U7" s="47"/>
      <c r="V7" s="82"/>
      <c r="W7" s="83"/>
      <c r="X7" s="86"/>
      <c r="Y7" s="82"/>
      <c r="Z7" s="49"/>
      <c r="AA7" s="49"/>
      <c r="AB7" s="49"/>
      <c r="AC7" s="76"/>
      <c r="AD7" s="50"/>
      <c r="AE7" s="47"/>
      <c r="AF7" s="47"/>
      <c r="AG7" s="47"/>
      <c r="AH7" s="82"/>
      <c r="AI7" s="83"/>
      <c r="AJ7" s="73"/>
      <c r="AK7" s="5"/>
      <c r="AL7" s="7"/>
      <c r="AM7" s="7"/>
    </row>
    <row r="8" spans="1:41" ht="16.5" thickTop="1" thickBot="1" x14ac:dyDescent="0.3">
      <c r="A8" s="65" t="s">
        <v>0</v>
      </c>
      <c r="B8" s="43"/>
      <c r="C8" s="69"/>
      <c r="D8" s="45"/>
      <c r="E8" s="69"/>
      <c r="F8" s="45"/>
      <c r="G8" s="69"/>
      <c r="H8" s="43"/>
      <c r="I8" s="69"/>
      <c r="J8" s="46"/>
      <c r="K8" s="69"/>
      <c r="L8" s="44"/>
      <c r="M8" s="69"/>
      <c r="N8" s="46"/>
      <c r="O8" s="116"/>
      <c r="P8" s="117"/>
      <c r="Q8" s="118"/>
      <c r="R8" s="46"/>
      <c r="S8" s="66" t="str">
        <f>IF(COUNT(C8:M8)=6,ROUND(AVERAGE(C8:M8)/0.5,0)*0.5,"--")</f>
        <v>--</v>
      </c>
      <c r="T8" s="47"/>
      <c r="U8" s="66" t="str">
        <f>IF(ISNUMBER(O8),O8,"--")</f>
        <v>--</v>
      </c>
      <c r="V8" s="82"/>
      <c r="W8" s="66" t="str">
        <f>IF(COUNT(S8:U8)=2,ROUND(AVERAGE(S8:U8)/0.5,0)*0.5,"--")</f>
        <v>--</v>
      </c>
      <c r="X8" s="86"/>
      <c r="Y8" s="84" t="s">
        <v>30</v>
      </c>
      <c r="Z8" s="52">
        <v>0.125</v>
      </c>
      <c r="AA8" s="53" t="str">
        <f>IF(ISNUMBER(W8),IF(W8-4&lt;0,W8-4,0),"")</f>
        <v/>
      </c>
      <c r="AB8" s="54">
        <f>IF(W8&lt;4,1,0)</f>
        <v>0</v>
      </c>
      <c r="AC8" s="77"/>
      <c r="AD8" s="50"/>
      <c r="AE8" s="66" t="str">
        <f>IF(COUNT(C8:M8)=6,ROUND(AVERAGE(C8:M8)/0.5,0)*0.5,"--")</f>
        <v>--</v>
      </c>
      <c r="AF8" s="47"/>
      <c r="AG8" s="66" t="str">
        <f>IF(ISNUMBER(O8),O8,"--")</f>
        <v>--</v>
      </c>
      <c r="AH8" s="82"/>
      <c r="AI8" s="66" t="str">
        <f>IF(COUNT(AE8:AG8)=2,ROUND(AVERAGE(AE8:AG8)/0.5,0)*0.5,"--")</f>
        <v>--</v>
      </c>
      <c r="AJ8" s="73"/>
      <c r="AK8" s="9"/>
      <c r="AL8" s="8" t="str">
        <f>IF(ISNUMBER(AI8),IF(AI8-4&lt;0,AI8-4,0),"")</f>
        <v/>
      </c>
      <c r="AM8" s="12">
        <f>IF(AI8&lt;4,1,0)</f>
        <v>0</v>
      </c>
      <c r="AN8" s="27"/>
    </row>
    <row r="9" spans="1:41" ht="4.9000000000000004" customHeight="1" thickTop="1" thickBot="1" x14ac:dyDescent="0.3">
      <c r="A9" s="42"/>
      <c r="B9" s="43"/>
      <c r="C9" s="44"/>
      <c r="D9" s="45"/>
      <c r="E9" s="44"/>
      <c r="F9" s="45"/>
      <c r="G9" s="44"/>
      <c r="H9" s="43"/>
      <c r="I9" s="44"/>
      <c r="J9" s="46"/>
      <c r="K9" s="44"/>
      <c r="L9" s="44"/>
      <c r="M9" s="47"/>
      <c r="N9" s="46"/>
      <c r="O9" s="44"/>
      <c r="P9" s="44"/>
      <c r="Q9" s="47"/>
      <c r="R9" s="46"/>
      <c r="S9" s="47"/>
      <c r="T9" s="47"/>
      <c r="U9" s="47"/>
      <c r="V9" s="82"/>
      <c r="W9" s="86"/>
      <c r="X9" s="86"/>
      <c r="Y9" s="82"/>
      <c r="Z9" s="55"/>
      <c r="AA9" s="53"/>
      <c r="AB9" s="54"/>
      <c r="AC9" s="77"/>
      <c r="AD9" s="50"/>
      <c r="AE9" s="47"/>
      <c r="AF9" s="47"/>
      <c r="AG9" s="47"/>
      <c r="AH9" s="82"/>
      <c r="AI9" s="83"/>
      <c r="AJ9" s="73"/>
      <c r="AK9" s="10"/>
      <c r="AL9" s="8"/>
      <c r="AM9" s="12"/>
      <c r="AO9" s="26"/>
    </row>
    <row r="10" spans="1:41" ht="16.5" thickTop="1" thickBot="1" x14ac:dyDescent="0.3">
      <c r="A10" s="67" t="s">
        <v>1</v>
      </c>
      <c r="B10" s="43"/>
      <c r="C10" s="70"/>
      <c r="D10" s="45"/>
      <c r="E10" s="70"/>
      <c r="F10" s="45"/>
      <c r="G10" s="47"/>
      <c r="H10" s="43"/>
      <c r="I10" s="47"/>
      <c r="J10" s="46"/>
      <c r="K10" s="47"/>
      <c r="L10" s="44"/>
      <c r="M10" s="47"/>
      <c r="N10" s="46"/>
      <c r="O10" s="119"/>
      <c r="P10" s="120"/>
      <c r="Q10" s="121"/>
      <c r="R10" s="46"/>
      <c r="S10" s="68" t="str">
        <f>IF(COUNT(C10:E10)=2,ROUND(AVERAGE(C10:E10)/0.5,0)*0.5,"--")</f>
        <v>--</v>
      </c>
      <c r="T10" s="47"/>
      <c r="U10" s="98" t="str">
        <f>IF(ISNUMBER(O10),O10,"--")</f>
        <v>--</v>
      </c>
      <c r="V10" s="82"/>
      <c r="W10" s="68" t="str">
        <f>IF(COUNT(S10:U10)=2,ROUND(AVERAGE(S10:U10)/0.5,0)*0.5,"--")</f>
        <v>--</v>
      </c>
      <c r="X10" s="86"/>
      <c r="Y10" s="84" t="s">
        <v>30</v>
      </c>
      <c r="Z10" s="52">
        <v>0.125</v>
      </c>
      <c r="AA10" s="53" t="str">
        <f>IF(ISNUMBER(W10),IF(W10-4&lt;0,W10-4,0),"")</f>
        <v/>
      </c>
      <c r="AB10" s="54">
        <f>IF(W10&lt;4,1,0)</f>
        <v>0</v>
      </c>
      <c r="AC10" s="77"/>
      <c r="AD10" s="50"/>
      <c r="AE10" s="68" t="str">
        <f>IF(COUNT(C10:E10)=2,ROUND(AVERAGE(C10:E10)/0.5,0)*0.5,"--")</f>
        <v>--</v>
      </c>
      <c r="AF10" s="47"/>
      <c r="AG10" s="99" t="str">
        <f>IF(ISNUMBER(O10),O10,"--")</f>
        <v>--</v>
      </c>
      <c r="AH10" s="82"/>
      <c r="AI10" s="68" t="str">
        <f>IF(COUNT(AE10:AG10)=2,ROUND(AVERAGE(AE10:AG10)/0.5,0)*0.5,"--")</f>
        <v>--</v>
      </c>
      <c r="AJ10" s="73"/>
      <c r="AK10" s="9"/>
      <c r="AL10" s="8" t="str">
        <f>IF(ISNUMBER(AI10),IF(AI10-4&lt;0,AI10-4,0),"")</f>
        <v/>
      </c>
      <c r="AM10" s="12">
        <f>IF(AI10&lt;4,1,0)</f>
        <v>0</v>
      </c>
      <c r="AO10" s="26"/>
    </row>
    <row r="11" spans="1:41" ht="4.9000000000000004" customHeight="1" thickTop="1" thickBot="1" x14ac:dyDescent="0.3">
      <c r="A11" s="42"/>
      <c r="B11" s="43"/>
      <c r="C11" s="44"/>
      <c r="D11" s="45"/>
      <c r="E11" s="44"/>
      <c r="F11" s="45"/>
      <c r="G11" s="44"/>
      <c r="H11" s="43"/>
      <c r="I11" s="44"/>
      <c r="J11" s="46"/>
      <c r="K11" s="44"/>
      <c r="L11" s="44"/>
      <c r="M11" s="47"/>
      <c r="N11" s="46"/>
      <c r="O11" s="44"/>
      <c r="P11" s="44"/>
      <c r="Q11" s="47"/>
      <c r="R11" s="46"/>
      <c r="S11" s="47"/>
      <c r="T11" s="47"/>
      <c r="U11" s="47"/>
      <c r="V11" s="82"/>
      <c r="W11" s="86"/>
      <c r="X11" s="86"/>
      <c r="Y11" s="82"/>
      <c r="Z11" s="55"/>
      <c r="AA11" s="53"/>
      <c r="AB11" s="54"/>
      <c r="AC11" s="77"/>
      <c r="AD11" s="50"/>
      <c r="AE11" s="47"/>
      <c r="AF11" s="47"/>
      <c r="AG11" s="47"/>
      <c r="AH11" s="82"/>
      <c r="AI11" s="83"/>
      <c r="AJ11" s="73"/>
      <c r="AK11" s="10"/>
      <c r="AL11" s="8"/>
      <c r="AM11" s="12"/>
      <c r="AO11" s="26"/>
    </row>
    <row r="12" spans="1:41" ht="16.5" thickTop="1" thickBot="1" x14ac:dyDescent="0.3">
      <c r="A12" s="65" t="s">
        <v>2</v>
      </c>
      <c r="B12" s="43"/>
      <c r="C12" s="69"/>
      <c r="D12" s="45"/>
      <c r="E12" s="69"/>
      <c r="F12" s="45"/>
      <c r="G12" s="47"/>
      <c r="H12" s="43"/>
      <c r="I12" s="47"/>
      <c r="J12" s="46"/>
      <c r="K12" s="47"/>
      <c r="L12" s="44"/>
      <c r="M12" s="47"/>
      <c r="N12" s="46"/>
      <c r="O12" s="116"/>
      <c r="P12" s="117"/>
      <c r="Q12" s="118"/>
      <c r="R12" s="46"/>
      <c r="S12" s="66" t="str">
        <f>IF(COUNT(C12:E12)=2,ROUND(AVERAGE(C12:E12)/0.5,0)*0.5,"--")</f>
        <v>--</v>
      </c>
      <c r="T12" s="47"/>
      <c r="U12" s="66" t="str">
        <f>IF(ISNUMBER(O12),O12,"--")</f>
        <v>--</v>
      </c>
      <c r="V12" s="82"/>
      <c r="W12" s="66" t="str">
        <f>IF(COUNT(S12:U12)=2,ROUND(AVERAGE(S12:U12)/0.5,0)*0.5,"--")</f>
        <v>--</v>
      </c>
      <c r="X12" s="86"/>
      <c r="Y12" s="84" t="s">
        <v>30</v>
      </c>
      <c r="Z12" s="52">
        <v>0.125</v>
      </c>
      <c r="AA12" s="53" t="str">
        <f>IF(ISNUMBER(W12),IF(W12-4&lt;0,W12-4,0),"")</f>
        <v/>
      </c>
      <c r="AB12" s="54">
        <f>IF(W12&lt;4,1,0)</f>
        <v>0</v>
      </c>
      <c r="AC12" s="77"/>
      <c r="AD12" s="50"/>
      <c r="AE12" s="66" t="str">
        <f>IF(COUNT(C12:E12)=2,ROUND(AVERAGE(C12:E12)/0.5,0)*0.5,"--")</f>
        <v>--</v>
      </c>
      <c r="AF12" s="47"/>
      <c r="AG12" s="66" t="str">
        <f>IF(ISNUMBER(O12),O12,"--")</f>
        <v>--</v>
      </c>
      <c r="AH12" s="82"/>
      <c r="AI12" s="66" t="str">
        <f>IF(COUNT(AE12:AG12)=2,ROUND(AVERAGE(AE12:AG12)/0.5,0)*0.5,"--")</f>
        <v>--</v>
      </c>
      <c r="AJ12" s="73"/>
      <c r="AK12" s="9"/>
      <c r="AL12" s="8" t="str">
        <f>IF(ISNUMBER(AI12),IF(AI12-4&lt;0,AI12-4,0),"")</f>
        <v/>
      </c>
      <c r="AM12" s="12">
        <f>IF(AI12&lt;4,1,0)</f>
        <v>0</v>
      </c>
      <c r="AO12" s="26"/>
    </row>
    <row r="13" spans="1:41" ht="4.9000000000000004" customHeight="1" thickTop="1" thickBot="1" x14ac:dyDescent="0.3">
      <c r="A13" s="42"/>
      <c r="B13" s="43"/>
      <c r="C13" s="44"/>
      <c r="D13" s="45"/>
      <c r="E13" s="44"/>
      <c r="F13" s="45"/>
      <c r="G13" s="44"/>
      <c r="H13" s="43"/>
      <c r="I13" s="44"/>
      <c r="J13" s="46"/>
      <c r="K13" s="44"/>
      <c r="L13" s="44"/>
      <c r="M13" s="47"/>
      <c r="N13" s="46"/>
      <c r="O13" s="44"/>
      <c r="P13" s="44"/>
      <c r="Q13" s="47"/>
      <c r="R13" s="46"/>
      <c r="S13" s="47"/>
      <c r="T13" s="47"/>
      <c r="U13" s="47"/>
      <c r="V13" s="82"/>
      <c r="W13" s="83"/>
      <c r="X13" s="86"/>
      <c r="Y13" s="82"/>
      <c r="Z13" s="55"/>
      <c r="AA13" s="53"/>
      <c r="AB13" s="54"/>
      <c r="AC13" s="77"/>
      <c r="AD13" s="50"/>
      <c r="AE13" s="47"/>
      <c r="AF13" s="47"/>
      <c r="AG13" s="47"/>
      <c r="AH13" s="82"/>
      <c r="AI13" s="83"/>
      <c r="AJ13" s="73"/>
      <c r="AK13" s="29"/>
      <c r="AL13" s="28"/>
      <c r="AM13" s="30"/>
    </row>
    <row r="14" spans="1:41" s="3" customFormat="1" ht="16.5" thickTop="1" thickBot="1" x14ac:dyDescent="0.3">
      <c r="A14" s="67" t="s">
        <v>3</v>
      </c>
      <c r="B14" s="43"/>
      <c r="C14" s="70"/>
      <c r="D14" s="45"/>
      <c r="E14" s="70"/>
      <c r="F14" s="45"/>
      <c r="G14" s="70"/>
      <c r="H14" s="43"/>
      <c r="I14" s="70"/>
      <c r="J14" s="46"/>
      <c r="K14" s="70"/>
      <c r="L14" s="44"/>
      <c r="M14" s="70"/>
      <c r="N14" s="46"/>
      <c r="O14" s="119"/>
      <c r="P14" s="120"/>
      <c r="Q14" s="121"/>
      <c r="R14" s="46"/>
      <c r="S14" s="47"/>
      <c r="T14" s="47"/>
      <c r="U14" s="47"/>
      <c r="V14" s="82"/>
      <c r="W14" s="83"/>
      <c r="X14" s="83"/>
      <c r="Y14" s="82"/>
      <c r="Z14" s="49"/>
      <c r="AA14" s="49"/>
      <c r="AB14" s="49"/>
      <c r="AC14" s="76"/>
      <c r="AD14" s="50"/>
      <c r="AE14" s="68" t="str">
        <f>IF(COUNT(C14:M14)=6,ROUND(AVERAGE(C14:M14)/0.5,0)*0.5,"--")</f>
        <v>--</v>
      </c>
      <c r="AF14" s="47"/>
      <c r="AG14" s="68" t="str">
        <f>IF(ISNUMBER(O14),O14,"--")</f>
        <v>--</v>
      </c>
      <c r="AH14" s="82"/>
      <c r="AI14" s="68" t="str">
        <f>IF(COUNT(AE14:AG14)=2,ROUND(AVERAGE(AE14:AG14)/0.5,0)*0.5,"--")</f>
        <v>--</v>
      </c>
      <c r="AJ14" s="73"/>
      <c r="AK14" s="31"/>
      <c r="AL14" s="28" t="str">
        <f>IF(ISNUMBER(AI14),IF(AI14-4&lt;0,AI14-4,0),"")</f>
        <v/>
      </c>
      <c r="AM14" s="30">
        <f>IF(AI14&lt;4,1,0)</f>
        <v>0</v>
      </c>
    </row>
    <row r="15" spans="1:41" ht="4.9000000000000004" customHeight="1" thickTop="1" thickBot="1" x14ac:dyDescent="0.3">
      <c r="A15" s="42"/>
      <c r="B15" s="43"/>
      <c r="C15" s="44"/>
      <c r="D15" s="45"/>
      <c r="E15" s="44"/>
      <c r="F15" s="45"/>
      <c r="G15" s="44"/>
      <c r="H15" s="43"/>
      <c r="I15" s="44"/>
      <c r="J15" s="46"/>
      <c r="K15" s="44"/>
      <c r="L15" s="44"/>
      <c r="M15" s="47"/>
      <c r="N15" s="46"/>
      <c r="O15" s="44"/>
      <c r="P15" s="44"/>
      <c r="Q15" s="47"/>
      <c r="R15" s="46"/>
      <c r="S15" s="47"/>
      <c r="T15" s="47"/>
      <c r="U15" s="47"/>
      <c r="V15" s="82"/>
      <c r="W15" s="83"/>
      <c r="X15" s="86"/>
      <c r="Y15" s="82"/>
      <c r="Z15" s="55"/>
      <c r="AA15" s="53"/>
      <c r="AB15" s="54"/>
      <c r="AC15" s="77"/>
      <c r="AD15" s="50"/>
      <c r="AE15" s="47"/>
      <c r="AF15" s="47"/>
      <c r="AG15" s="47"/>
      <c r="AH15" s="82"/>
      <c r="AI15" s="83"/>
      <c r="AJ15" s="73"/>
      <c r="AK15" s="29"/>
      <c r="AL15" s="28"/>
      <c r="AM15" s="30"/>
    </row>
    <row r="16" spans="1:41" s="3" customFormat="1" ht="16.5" thickTop="1" thickBot="1" x14ac:dyDescent="0.3">
      <c r="A16" s="65" t="s">
        <v>29</v>
      </c>
      <c r="B16" s="43"/>
      <c r="C16" s="69"/>
      <c r="D16" s="45"/>
      <c r="E16" s="69"/>
      <c r="F16" s="45"/>
      <c r="G16" s="47"/>
      <c r="H16" s="43"/>
      <c r="I16" s="47"/>
      <c r="J16" s="46"/>
      <c r="K16" s="47"/>
      <c r="L16" s="44"/>
      <c r="M16" s="47"/>
      <c r="N16" s="46"/>
      <c r="O16" s="116"/>
      <c r="P16" s="117"/>
      <c r="Q16" s="118"/>
      <c r="R16" s="43"/>
      <c r="S16" s="66" t="str">
        <f>IF(COUNT(C16:E16)=2,ROUND(AVERAGE(C16:E16)/0.5,0)*0.5,"--")</f>
        <v>--</v>
      </c>
      <c r="T16" s="47"/>
      <c r="U16" s="66" t="str">
        <f>IF(ISNUMBER(O16),O16,"--")</f>
        <v>--</v>
      </c>
      <c r="V16" s="74"/>
      <c r="W16" s="66" t="str">
        <f>IF(COUNT(S16:U16)=2,ROUND(AVERAGE(S16:U16),1),"--")</f>
        <v>--</v>
      </c>
      <c r="X16" s="86"/>
      <c r="Y16" s="84" t="s">
        <v>30</v>
      </c>
      <c r="Z16" s="52">
        <v>0.125</v>
      </c>
      <c r="AA16" s="53" t="str">
        <f>IF(ISNUMBER(W16),IF(W16-4&lt;0,W16-4,0),"")</f>
        <v/>
      </c>
      <c r="AB16" s="54">
        <f>IF(W16&lt;4,1,0)</f>
        <v>0</v>
      </c>
      <c r="AC16" s="77"/>
      <c r="AD16" s="50"/>
      <c r="AE16" s="47"/>
      <c r="AF16" s="47"/>
      <c r="AG16" s="47"/>
      <c r="AH16" s="74"/>
      <c r="AI16" s="83"/>
      <c r="AJ16" s="73"/>
      <c r="AK16" s="9"/>
      <c r="AL16" s="8" t="str">
        <f>IF(ISNUMBER(AI16),IF(AI16-4&lt;0,AI16-4,0),"")</f>
        <v/>
      </c>
      <c r="AM16" s="12"/>
    </row>
    <row r="17" spans="1:39" ht="4.9000000000000004" customHeight="1" thickTop="1" thickBot="1" x14ac:dyDescent="0.3">
      <c r="A17" s="42"/>
      <c r="B17" s="43"/>
      <c r="C17" s="44"/>
      <c r="D17" s="45"/>
      <c r="E17" s="44"/>
      <c r="F17" s="45"/>
      <c r="G17" s="44"/>
      <c r="H17" s="43"/>
      <c r="I17" s="44"/>
      <c r="J17" s="46"/>
      <c r="K17" s="44"/>
      <c r="L17" s="44"/>
      <c r="M17" s="47"/>
      <c r="N17" s="46"/>
      <c r="O17" s="44"/>
      <c r="P17" s="44"/>
      <c r="Q17" s="47"/>
      <c r="R17" s="46"/>
      <c r="S17" s="47"/>
      <c r="T17" s="47"/>
      <c r="U17" s="47"/>
      <c r="V17" s="82"/>
      <c r="W17" s="83"/>
      <c r="X17" s="86"/>
      <c r="Y17" s="82"/>
      <c r="Z17" s="55"/>
      <c r="AA17" s="53"/>
      <c r="AB17" s="54"/>
      <c r="AC17" s="77"/>
      <c r="AD17" s="50"/>
      <c r="AE17" s="47"/>
      <c r="AF17" s="47"/>
      <c r="AG17" s="47"/>
      <c r="AH17" s="82"/>
      <c r="AI17" s="83"/>
      <c r="AJ17" s="73"/>
      <c r="AK17" s="10"/>
      <c r="AL17" s="8"/>
      <c r="AM17" s="12"/>
    </row>
    <row r="18" spans="1:39" s="3" customFormat="1" ht="16.5" thickTop="1" thickBot="1" x14ac:dyDescent="0.3">
      <c r="A18" s="67" t="s">
        <v>10</v>
      </c>
      <c r="B18" s="43"/>
      <c r="C18" s="47"/>
      <c r="D18" s="43"/>
      <c r="E18" s="47"/>
      <c r="F18" s="43"/>
      <c r="G18" s="47"/>
      <c r="H18" s="43"/>
      <c r="I18" s="47"/>
      <c r="J18" s="46"/>
      <c r="K18" s="47"/>
      <c r="L18" s="47"/>
      <c r="M18" s="47"/>
      <c r="N18" s="46"/>
      <c r="O18" s="119"/>
      <c r="P18" s="120"/>
      <c r="Q18" s="121"/>
      <c r="R18" s="46"/>
      <c r="S18" s="47"/>
      <c r="T18" s="47"/>
      <c r="U18" s="68" t="str">
        <f>IF(ISNUMBER(O18),O18,"--")</f>
        <v>--</v>
      </c>
      <c r="V18" s="82"/>
      <c r="W18" s="109" t="str">
        <f>IF(COUNT(U18:U20)=2,ROUND(AVERAGE(U18,U20),1),"--")</f>
        <v>--</v>
      </c>
      <c r="X18" s="86"/>
      <c r="Y18" s="122" t="s">
        <v>31</v>
      </c>
      <c r="Z18" s="111">
        <v>0.25</v>
      </c>
      <c r="AA18" s="110" t="str">
        <f>IF(ISNUMBER(W18),IF(W18-4&lt;0,(W18-4)*2,0),"")</f>
        <v/>
      </c>
      <c r="AB18" s="108">
        <f>IF(W18&lt;4,1,0)</f>
        <v>0</v>
      </c>
      <c r="AC18" s="77"/>
      <c r="AD18" s="50"/>
      <c r="AE18" s="68" t="str">
        <f>IF(COUNT(C22:M22)=6,ROUND(AVERAGE(C22:M22)/0.5,0)*0.5,"--")</f>
        <v>--</v>
      </c>
      <c r="AF18" s="47"/>
      <c r="AG18" s="68" t="str">
        <f>IF(ISNUMBER(O18),O18,"--")</f>
        <v>--</v>
      </c>
      <c r="AH18" s="82"/>
      <c r="AI18" s="68" t="str">
        <f>IF(COUNT(AE18:AG18)=2,ROUND(AVERAGE(AE18:AG18)/0.5,0)*0.5,"--")</f>
        <v>--</v>
      </c>
      <c r="AJ18" s="73"/>
      <c r="AK18" s="9"/>
      <c r="AL18" s="8" t="str">
        <f>IF(ISNUMBER(AI18),IF(AI18-4&lt;0,AI18-4,0),"")</f>
        <v/>
      </c>
      <c r="AM18" s="12">
        <f>IF(AI18&lt;4,1,0)</f>
        <v>0</v>
      </c>
    </row>
    <row r="19" spans="1:39" ht="4.9000000000000004" customHeight="1" thickTop="1" thickBot="1" x14ac:dyDescent="0.3">
      <c r="A19" s="42"/>
      <c r="B19" s="43"/>
      <c r="C19" s="44"/>
      <c r="D19" s="45"/>
      <c r="E19" s="44"/>
      <c r="F19" s="45"/>
      <c r="G19" s="44"/>
      <c r="H19" s="43"/>
      <c r="I19" s="44"/>
      <c r="J19" s="46"/>
      <c r="K19" s="44"/>
      <c r="L19" s="44"/>
      <c r="M19" s="47"/>
      <c r="N19" s="46"/>
      <c r="O19" s="44"/>
      <c r="P19" s="44"/>
      <c r="Q19" s="47"/>
      <c r="R19" s="46"/>
      <c r="S19" s="47"/>
      <c r="T19" s="47"/>
      <c r="U19" s="47"/>
      <c r="V19" s="82"/>
      <c r="W19" s="109"/>
      <c r="X19" s="86"/>
      <c r="Y19" s="122"/>
      <c r="Z19" s="112"/>
      <c r="AA19" s="110" t="str">
        <f>IF(ISNUMBER(W19),IF(W19-4&lt;0,W19-4,0),"")</f>
        <v/>
      </c>
      <c r="AB19" s="108"/>
      <c r="AC19" s="77"/>
      <c r="AD19" s="50"/>
      <c r="AE19" s="47"/>
      <c r="AF19" s="47"/>
      <c r="AG19" s="47"/>
      <c r="AH19" s="82"/>
      <c r="AI19" s="83"/>
      <c r="AJ19" s="73"/>
      <c r="AK19" s="10"/>
      <c r="AL19" s="8"/>
      <c r="AM19" s="12"/>
    </row>
    <row r="20" spans="1:39" s="3" customFormat="1" ht="16.5" thickTop="1" thickBot="1" x14ac:dyDescent="0.3">
      <c r="A20" s="67" t="s">
        <v>32</v>
      </c>
      <c r="B20" s="43"/>
      <c r="C20" s="47"/>
      <c r="D20" s="43"/>
      <c r="E20" s="47"/>
      <c r="F20" s="43"/>
      <c r="G20" s="47"/>
      <c r="H20" s="43"/>
      <c r="I20" s="47"/>
      <c r="J20" s="46"/>
      <c r="K20" s="47"/>
      <c r="L20" s="47"/>
      <c r="M20" s="47"/>
      <c r="N20" s="46"/>
      <c r="O20" s="119"/>
      <c r="P20" s="120"/>
      <c r="Q20" s="121"/>
      <c r="R20" s="46"/>
      <c r="S20" s="47"/>
      <c r="T20" s="47"/>
      <c r="U20" s="68" t="str">
        <f>IF(ISNUMBER(O20),O20,"--")</f>
        <v>--</v>
      </c>
      <c r="V20" s="82"/>
      <c r="W20" s="109"/>
      <c r="X20" s="86"/>
      <c r="Y20" s="122"/>
      <c r="Z20" s="112"/>
      <c r="AA20" s="110" t="str">
        <f>IF(ISNUMBER(W20),IF(W20-4&lt;0,W20-4,0),"")</f>
        <v/>
      </c>
      <c r="AB20" s="108"/>
      <c r="AC20" s="77"/>
      <c r="AD20" s="50"/>
      <c r="AE20" s="68" t="str">
        <f>IF(COUNT(C24:M24)=6,ROUND(AVERAGE(C24:M24)/0.5,0)*0.5,"--")</f>
        <v>--</v>
      </c>
      <c r="AF20" s="47"/>
      <c r="AG20" s="68" t="str">
        <f>IF(ISNUMBER(O20),O20,"--")</f>
        <v>--</v>
      </c>
      <c r="AH20" s="82"/>
      <c r="AI20" s="68" t="str">
        <f>IF(COUNT(AE20:AG20)=2,ROUND(AVERAGE(AE20:AG20)/0.5,0)*0.5,"--")</f>
        <v>--</v>
      </c>
      <c r="AJ20" s="73"/>
      <c r="AK20" s="10"/>
      <c r="AL20" s="8" t="str">
        <f>IF(ISNUMBER(AI20),IF(AI20-4&lt;0,AI20-4,0),"")</f>
        <v/>
      </c>
      <c r="AM20" s="12">
        <f>IF(AI20&lt;4,1,0)</f>
        <v>0</v>
      </c>
    </row>
    <row r="21" spans="1:39" ht="4.9000000000000004" customHeight="1" thickTop="1" thickBot="1" x14ac:dyDescent="0.3">
      <c r="A21" s="42"/>
      <c r="B21" s="43"/>
      <c r="C21" s="44"/>
      <c r="D21" s="45"/>
      <c r="E21" s="44"/>
      <c r="F21" s="45"/>
      <c r="G21" s="44"/>
      <c r="H21" s="43"/>
      <c r="I21" s="44"/>
      <c r="J21" s="46"/>
      <c r="K21" s="44"/>
      <c r="L21" s="44"/>
      <c r="M21" s="47"/>
      <c r="N21" s="46"/>
      <c r="O21" s="44"/>
      <c r="P21" s="44"/>
      <c r="Q21" s="47"/>
      <c r="R21" s="46"/>
      <c r="S21" s="47"/>
      <c r="T21" s="47"/>
      <c r="U21" s="47"/>
      <c r="V21" s="82"/>
      <c r="W21" s="83"/>
      <c r="X21" s="86"/>
      <c r="Y21" s="82"/>
      <c r="Z21" s="55"/>
      <c r="AA21" s="53"/>
      <c r="AB21" s="54"/>
      <c r="AC21" s="77"/>
      <c r="AD21" s="50"/>
      <c r="AE21" s="47"/>
      <c r="AF21" s="47"/>
      <c r="AG21" s="47"/>
      <c r="AH21" s="82"/>
      <c r="AI21" s="83"/>
      <c r="AJ21" s="73"/>
      <c r="AK21" s="10"/>
      <c r="AL21" s="8"/>
      <c r="AM21" s="12"/>
    </row>
    <row r="22" spans="1:39" s="3" customFormat="1" ht="16.5" thickTop="1" thickBot="1" x14ac:dyDescent="0.3">
      <c r="A22" s="67" t="s">
        <v>11</v>
      </c>
      <c r="B22" s="43"/>
      <c r="C22" s="70"/>
      <c r="D22" s="44"/>
      <c r="E22" s="70"/>
      <c r="F22" s="45"/>
      <c r="G22" s="70"/>
      <c r="H22" s="44"/>
      <c r="I22" s="70"/>
      <c r="J22" s="46"/>
      <c r="K22" s="70"/>
      <c r="L22" s="44"/>
      <c r="M22" s="70"/>
      <c r="N22" s="46"/>
      <c r="O22" s="43"/>
      <c r="P22" s="43"/>
      <c r="Q22" s="43"/>
      <c r="R22" s="46"/>
      <c r="S22" s="68" t="str">
        <f>IF(COUNT(C22:M22)=6,ROUND(AVERAGE(C22:M22)/0.5,0)*0.5,"--")</f>
        <v>--</v>
      </c>
      <c r="T22" s="47"/>
      <c r="U22" s="50"/>
      <c r="V22" s="82"/>
      <c r="W22" s="68" t="str">
        <f>IF(COUNT(S22:S24)=2,ROUND(AVERAGE(S22:S24),1),"--")</f>
        <v>--</v>
      </c>
      <c r="X22" s="86"/>
      <c r="Y22" s="84" t="s">
        <v>30</v>
      </c>
      <c r="Z22" s="111">
        <v>0.125</v>
      </c>
      <c r="AA22" s="110" t="str">
        <f>IF(ISNUMBER(W22),IF(W22-4&lt;0,W22-4,0),"")</f>
        <v/>
      </c>
      <c r="AB22" s="108">
        <f>IF(W22&lt;4,1,0)</f>
        <v>0</v>
      </c>
      <c r="AC22" s="77"/>
      <c r="AD22" s="50"/>
      <c r="AE22" s="47"/>
      <c r="AF22" s="47"/>
      <c r="AG22" s="50"/>
      <c r="AH22" s="82"/>
      <c r="AI22" s="83"/>
      <c r="AJ22" s="73"/>
      <c r="AK22" s="104"/>
      <c r="AL22" s="106" t="str">
        <f t="shared" ref="AL22:AL24" si="0">IF(ISNUMBER(AI22),IF(AI22-4&lt;0,AI22-4,0),"")</f>
        <v/>
      </c>
      <c r="AM22" s="12"/>
    </row>
    <row r="23" spans="1:39" ht="4.9000000000000004" customHeight="1" thickTop="1" thickBot="1" x14ac:dyDescent="0.3">
      <c r="A23" s="42"/>
      <c r="B23" s="43"/>
      <c r="C23" s="47"/>
      <c r="D23" s="44"/>
      <c r="E23" s="47"/>
      <c r="F23" s="45"/>
      <c r="G23" s="47"/>
      <c r="H23" s="44"/>
      <c r="I23" s="47"/>
      <c r="J23" s="46"/>
      <c r="K23" s="47"/>
      <c r="L23" s="44"/>
      <c r="M23" s="47"/>
      <c r="N23" s="46"/>
      <c r="O23" s="47"/>
      <c r="P23" s="47"/>
      <c r="Q23" s="47"/>
      <c r="R23" s="46"/>
      <c r="S23" s="47"/>
      <c r="T23" s="47"/>
      <c r="U23" s="50"/>
      <c r="V23" s="82"/>
      <c r="W23" s="83"/>
      <c r="X23" s="86"/>
      <c r="Y23" s="82"/>
      <c r="Z23" s="112"/>
      <c r="AA23" s="110" t="str">
        <f>IF(ISNUMBER(W23),IF(W23-4&lt;0,W23-4,0),"")</f>
        <v/>
      </c>
      <c r="AB23" s="108"/>
      <c r="AC23" s="77"/>
      <c r="AD23" s="50"/>
      <c r="AE23" s="47"/>
      <c r="AF23" s="47"/>
      <c r="AG23" s="50"/>
      <c r="AH23" s="82"/>
      <c r="AI23" s="83"/>
      <c r="AJ23" s="73"/>
      <c r="AK23" s="105"/>
      <c r="AL23" s="106" t="str">
        <f t="shared" si="0"/>
        <v/>
      </c>
      <c r="AM23" s="12"/>
    </row>
    <row r="24" spans="1:39" s="3" customFormat="1" ht="16.5" thickTop="1" thickBot="1" x14ac:dyDescent="0.3">
      <c r="A24" s="67" t="s">
        <v>33</v>
      </c>
      <c r="B24" s="43"/>
      <c r="C24" s="70"/>
      <c r="D24" s="44"/>
      <c r="E24" s="70"/>
      <c r="F24" s="45"/>
      <c r="G24" s="70"/>
      <c r="H24" s="44"/>
      <c r="I24" s="70"/>
      <c r="J24" s="46"/>
      <c r="K24" s="70"/>
      <c r="L24" s="44"/>
      <c r="M24" s="70"/>
      <c r="N24" s="46"/>
      <c r="O24" s="43"/>
      <c r="P24" s="43"/>
      <c r="Q24" s="43"/>
      <c r="R24" s="46"/>
      <c r="S24" s="68" t="str">
        <f>IF(COUNT(C24:M24)=6,ROUND(AVERAGE(C24:M24)/0.5,0)*0.5,"--")</f>
        <v>--</v>
      </c>
      <c r="T24" s="47"/>
      <c r="U24" s="50"/>
      <c r="V24" s="73"/>
      <c r="W24" s="73"/>
      <c r="X24" s="86"/>
      <c r="Y24" s="82"/>
      <c r="Z24" s="112"/>
      <c r="AA24" s="110" t="str">
        <f>IF(ISNUMBER(W24),IF(W24-4&lt;0,W24-4,0),"")</f>
        <v/>
      </c>
      <c r="AB24" s="108"/>
      <c r="AC24" s="77"/>
      <c r="AD24" s="50"/>
      <c r="AE24" s="47"/>
      <c r="AF24" s="47"/>
      <c r="AG24" s="50"/>
      <c r="AH24" s="82"/>
      <c r="AI24" s="83"/>
      <c r="AJ24" s="73"/>
      <c r="AK24" s="105"/>
      <c r="AL24" s="106" t="str">
        <f t="shared" si="0"/>
        <v/>
      </c>
      <c r="AM24" s="12"/>
    </row>
    <row r="25" spans="1:39" ht="4.5" customHeight="1" thickTop="1" thickBot="1" x14ac:dyDescent="0.3">
      <c r="A25" s="42"/>
      <c r="B25" s="43"/>
      <c r="C25" s="44"/>
      <c r="D25" s="45"/>
      <c r="E25" s="44"/>
      <c r="F25" s="45"/>
      <c r="G25" s="44"/>
      <c r="H25" s="43"/>
      <c r="I25" s="44"/>
      <c r="J25" s="46"/>
      <c r="K25" s="44"/>
      <c r="L25" s="44"/>
      <c r="M25" s="47"/>
      <c r="N25" s="46"/>
      <c r="O25" s="44"/>
      <c r="P25" s="44"/>
      <c r="Q25" s="47"/>
      <c r="R25" s="46"/>
      <c r="S25" s="47"/>
      <c r="T25" s="47"/>
      <c r="U25" s="47"/>
      <c r="V25" s="82"/>
      <c r="W25" s="83"/>
      <c r="X25" s="86"/>
      <c r="Y25" s="82"/>
      <c r="Z25" s="55"/>
      <c r="AA25" s="53"/>
      <c r="AB25" s="54"/>
      <c r="AC25" s="77"/>
      <c r="AD25" s="50"/>
      <c r="AE25" s="47"/>
      <c r="AF25" s="47"/>
      <c r="AG25" s="47"/>
      <c r="AH25" s="82"/>
      <c r="AI25" s="83"/>
      <c r="AJ25" s="73"/>
      <c r="AK25" s="10"/>
      <c r="AL25" s="8"/>
      <c r="AM25" s="12"/>
    </row>
    <row r="26" spans="1:39" s="3" customFormat="1" ht="16.5" thickTop="1" thickBot="1" x14ac:dyDescent="0.3">
      <c r="A26" s="65" t="s">
        <v>34</v>
      </c>
      <c r="B26" s="43"/>
      <c r="C26" s="69"/>
      <c r="D26" s="45"/>
      <c r="E26" s="69"/>
      <c r="F26" s="45"/>
      <c r="G26" s="69"/>
      <c r="H26" s="43"/>
      <c r="I26" s="69"/>
      <c r="J26" s="46"/>
      <c r="K26" s="69"/>
      <c r="L26" s="47"/>
      <c r="M26" s="69"/>
      <c r="N26" s="46"/>
      <c r="O26" s="43"/>
      <c r="P26" s="43"/>
      <c r="Q26" s="43"/>
      <c r="R26" s="46"/>
      <c r="S26" s="47"/>
      <c r="T26" s="47"/>
      <c r="U26" s="47"/>
      <c r="V26" s="82"/>
      <c r="W26" s="83"/>
      <c r="X26" s="83"/>
      <c r="Y26" s="82"/>
      <c r="Z26" s="49"/>
      <c r="AA26" s="49"/>
      <c r="AB26" s="49"/>
      <c r="AC26" s="76"/>
      <c r="AD26" s="50"/>
      <c r="AE26" s="66" t="str">
        <f>IF(COUNT(C26:M26)=6,ROUND(AVERAGE(C26:M26)/0.5,0)*0.5,"--")</f>
        <v>--</v>
      </c>
      <c r="AF26" s="47"/>
      <c r="AG26" s="47"/>
      <c r="AH26" s="82"/>
      <c r="AI26" s="66" t="str">
        <f>IF(ISNUMBER(AE26),AE26,"--")</f>
        <v>--</v>
      </c>
      <c r="AJ26" s="73"/>
      <c r="AK26" s="31"/>
      <c r="AL26" s="28" t="str">
        <f>IF(ISNUMBER(AI26),IF(AI26-4&lt;0,AI26-4,0),"")</f>
        <v/>
      </c>
      <c r="AM26" s="30">
        <f>IF(AI26&lt;4,1,0)</f>
        <v>0</v>
      </c>
    </row>
    <row r="27" spans="1:39" ht="4.9000000000000004" customHeight="1" thickTop="1" thickBot="1" x14ac:dyDescent="0.3">
      <c r="A27" s="42"/>
      <c r="B27" s="43"/>
      <c r="C27" s="44"/>
      <c r="D27" s="45"/>
      <c r="E27" s="44"/>
      <c r="F27" s="45"/>
      <c r="G27" s="44"/>
      <c r="H27" s="43"/>
      <c r="I27" s="44"/>
      <c r="J27" s="46"/>
      <c r="K27" s="44"/>
      <c r="L27" s="44"/>
      <c r="M27" s="47"/>
      <c r="N27" s="46"/>
      <c r="O27" s="44"/>
      <c r="P27" s="44"/>
      <c r="Q27" s="47"/>
      <c r="R27" s="46"/>
      <c r="S27" s="47"/>
      <c r="T27" s="47"/>
      <c r="U27" s="47"/>
      <c r="V27" s="82"/>
      <c r="W27" s="83"/>
      <c r="X27" s="83"/>
      <c r="Y27" s="82"/>
      <c r="Z27" s="49"/>
      <c r="AA27" s="49"/>
      <c r="AB27" s="49"/>
      <c r="AC27" s="76"/>
      <c r="AD27" s="50"/>
      <c r="AE27" s="47"/>
      <c r="AF27" s="47"/>
      <c r="AG27" s="47"/>
      <c r="AH27" s="82"/>
      <c r="AI27" s="83"/>
      <c r="AJ27" s="73"/>
      <c r="AK27" s="31"/>
      <c r="AL27" s="7"/>
      <c r="AM27" s="7"/>
    </row>
    <row r="28" spans="1:39" s="3" customFormat="1" ht="16.5" thickTop="1" thickBot="1" x14ac:dyDescent="0.3">
      <c r="A28" s="67" t="s">
        <v>36</v>
      </c>
      <c r="B28" s="43"/>
      <c r="C28" s="70"/>
      <c r="D28" s="47"/>
      <c r="E28" s="70"/>
      <c r="F28" s="43"/>
      <c r="G28" s="47"/>
      <c r="H28" s="43"/>
      <c r="I28" s="47"/>
      <c r="J28" s="46"/>
      <c r="K28" s="47"/>
      <c r="L28" s="43"/>
      <c r="M28" s="47"/>
      <c r="N28" s="46"/>
      <c r="O28" s="47"/>
      <c r="P28" s="47"/>
      <c r="Q28" s="47"/>
      <c r="R28" s="46"/>
      <c r="S28" s="47"/>
      <c r="T28" s="47"/>
      <c r="U28" s="47"/>
      <c r="V28" s="82"/>
      <c r="W28" s="83"/>
      <c r="X28" s="83"/>
      <c r="Y28" s="82"/>
      <c r="Z28" s="49"/>
      <c r="AA28" s="49"/>
      <c r="AB28" s="49"/>
      <c r="AC28" s="76"/>
      <c r="AD28" s="50"/>
      <c r="AE28" s="68" t="str">
        <f>IF(COUNT(C28:E28)=2,ROUND(AVERAGE(C28:E28)/0.5,0)*0.5,"--")</f>
        <v>--</v>
      </c>
      <c r="AF28" s="47"/>
      <c r="AG28" s="47"/>
      <c r="AH28" s="82"/>
      <c r="AI28" s="68" t="str">
        <f>IF(ISNUMBER(AE28),AE28,"--")</f>
        <v>--</v>
      </c>
      <c r="AJ28" s="73"/>
      <c r="AK28" s="31"/>
      <c r="AL28" s="32" t="str">
        <f>IF(ISNUMBER(AI28),IF(AI28-4&lt;0,AI28-4,0),"")</f>
        <v/>
      </c>
      <c r="AM28" s="30">
        <f>IF(AI28&lt;4,1,0)</f>
        <v>0</v>
      </c>
    </row>
    <row r="29" spans="1:39" ht="4.9000000000000004" customHeight="1" thickTop="1" thickBot="1" x14ac:dyDescent="0.3">
      <c r="A29" s="42"/>
      <c r="B29" s="43"/>
      <c r="C29" s="44"/>
      <c r="D29" s="45"/>
      <c r="E29" s="44"/>
      <c r="F29" s="45"/>
      <c r="G29" s="44"/>
      <c r="H29" s="43"/>
      <c r="I29" s="44"/>
      <c r="J29" s="46"/>
      <c r="K29" s="44"/>
      <c r="L29" s="44"/>
      <c r="M29" s="47"/>
      <c r="N29" s="46"/>
      <c r="O29" s="44"/>
      <c r="P29" s="44"/>
      <c r="Q29" s="47"/>
      <c r="R29" s="46"/>
      <c r="S29" s="47"/>
      <c r="T29" s="47"/>
      <c r="U29" s="47"/>
      <c r="V29" s="82"/>
      <c r="W29" s="83"/>
      <c r="X29" s="83"/>
      <c r="Y29" s="82"/>
      <c r="Z29" s="49"/>
      <c r="AA29" s="49"/>
      <c r="AB29" s="49"/>
      <c r="AC29" s="76"/>
      <c r="AD29" s="50"/>
      <c r="AE29" s="47"/>
      <c r="AF29" s="47"/>
      <c r="AG29" s="47"/>
      <c r="AH29" s="82"/>
      <c r="AI29" s="83"/>
      <c r="AJ29" s="73"/>
      <c r="AK29" s="31"/>
      <c r="AL29" s="7"/>
      <c r="AM29" s="7"/>
    </row>
    <row r="30" spans="1:39" s="3" customFormat="1" ht="16.5" thickTop="1" thickBot="1" x14ac:dyDescent="0.3">
      <c r="A30" s="65" t="s">
        <v>35</v>
      </c>
      <c r="B30" s="43"/>
      <c r="C30" s="47"/>
      <c r="D30" s="43"/>
      <c r="E30" s="47"/>
      <c r="F30" s="43"/>
      <c r="G30" s="69"/>
      <c r="H30" s="43"/>
      <c r="I30" s="69"/>
      <c r="J30" s="46"/>
      <c r="K30" s="47"/>
      <c r="L30" s="47"/>
      <c r="M30" s="47"/>
      <c r="N30" s="46"/>
      <c r="O30" s="47"/>
      <c r="P30" s="47"/>
      <c r="Q30" s="47"/>
      <c r="R30" s="46"/>
      <c r="S30" s="47"/>
      <c r="T30" s="47"/>
      <c r="U30" s="47"/>
      <c r="V30" s="82"/>
      <c r="W30" s="83"/>
      <c r="X30" s="83"/>
      <c r="Y30" s="82"/>
      <c r="Z30" s="49"/>
      <c r="AA30" s="49"/>
      <c r="AB30" s="49"/>
      <c r="AC30" s="76"/>
      <c r="AD30" s="50"/>
      <c r="AE30" s="66" t="str">
        <f>IF(COUNT(G30:I30)=2,ROUND(AVERAGE(G30:I30)/0.5,0)*0.5,"--")</f>
        <v>--</v>
      </c>
      <c r="AF30" s="47"/>
      <c r="AG30" s="47"/>
      <c r="AH30" s="82"/>
      <c r="AI30" s="83"/>
      <c r="AJ30" s="73"/>
      <c r="AK30" s="31"/>
      <c r="AL30" s="7"/>
      <c r="AM30" s="7"/>
    </row>
    <row r="31" spans="1:39" ht="4.9000000000000004" customHeight="1" thickTop="1" thickBot="1" x14ac:dyDescent="0.3">
      <c r="A31" s="42"/>
      <c r="B31" s="43"/>
      <c r="C31" s="44"/>
      <c r="D31" s="45"/>
      <c r="E31" s="44"/>
      <c r="F31" s="45"/>
      <c r="G31" s="44"/>
      <c r="H31" s="43"/>
      <c r="I31" s="44"/>
      <c r="J31" s="46"/>
      <c r="K31" s="44"/>
      <c r="L31" s="44"/>
      <c r="M31" s="47"/>
      <c r="N31" s="46"/>
      <c r="O31" s="44"/>
      <c r="P31" s="44"/>
      <c r="Q31" s="47"/>
      <c r="R31" s="46"/>
      <c r="S31" s="47"/>
      <c r="T31" s="47"/>
      <c r="U31" s="47"/>
      <c r="V31" s="82"/>
      <c r="W31" s="83"/>
      <c r="X31" s="83"/>
      <c r="Y31" s="82"/>
      <c r="Z31" s="49"/>
      <c r="AA31" s="49"/>
      <c r="AB31" s="49"/>
      <c r="AC31" s="76"/>
      <c r="AD31" s="50"/>
      <c r="AE31" s="47"/>
      <c r="AF31" s="47"/>
      <c r="AG31" s="47"/>
      <c r="AH31" s="82"/>
      <c r="AI31" s="83"/>
      <c r="AJ31" s="73"/>
      <c r="AK31" s="31"/>
      <c r="AL31" s="7"/>
      <c r="AM31" s="7"/>
    </row>
    <row r="32" spans="1:39" s="3" customFormat="1" ht="16.5" thickTop="1" thickBot="1" x14ac:dyDescent="0.3">
      <c r="A32" s="65" t="s">
        <v>42</v>
      </c>
      <c r="B32" s="43"/>
      <c r="C32" s="47"/>
      <c r="D32" s="43"/>
      <c r="E32" s="47"/>
      <c r="F32" s="43"/>
      <c r="G32" s="47"/>
      <c r="H32" s="43"/>
      <c r="I32" s="47"/>
      <c r="J32" s="46"/>
      <c r="K32" s="47"/>
      <c r="L32" s="47"/>
      <c r="M32" s="69"/>
      <c r="N32" s="46"/>
      <c r="O32" s="47"/>
      <c r="P32" s="47"/>
      <c r="Q32" s="47"/>
      <c r="R32" s="46"/>
      <c r="S32" s="47"/>
      <c r="T32" s="47"/>
      <c r="U32" s="47"/>
      <c r="V32" s="82"/>
      <c r="W32" s="83"/>
      <c r="X32" s="83"/>
      <c r="Y32" s="82"/>
      <c r="Z32" s="49"/>
      <c r="AA32" s="49"/>
      <c r="AB32" s="49"/>
      <c r="AC32" s="76"/>
      <c r="AD32" s="50"/>
      <c r="AE32" s="47"/>
      <c r="AF32" s="47"/>
      <c r="AG32" s="66" t="str">
        <f>IF(ISNUMBER(M32),M32,"--")</f>
        <v>--</v>
      </c>
      <c r="AH32" s="82"/>
      <c r="AI32" s="66" t="str">
        <f>IF(COUNT(AE30:AG32)=2,ROUND(AVERAGE(AE30:AG32)/0.5,0)*0.5,"--")</f>
        <v>--</v>
      </c>
      <c r="AJ32" s="73"/>
      <c r="AK32" s="29"/>
      <c r="AL32" s="32" t="str">
        <f>IF(ISNUMBER(AI32),IF(AI32-4&lt;0,AI32-4,0),"")</f>
        <v/>
      </c>
      <c r="AM32" s="30">
        <f>IF(AI32&lt;4,1,0)</f>
        <v>0</v>
      </c>
    </row>
    <row r="33" spans="1:41" ht="4.9000000000000004" customHeight="1" thickTop="1" thickBot="1" x14ac:dyDescent="0.3">
      <c r="A33" s="42"/>
      <c r="B33" s="43"/>
      <c r="C33" s="44"/>
      <c r="D33" s="45"/>
      <c r="E33" s="44"/>
      <c r="F33" s="45"/>
      <c r="G33" s="44"/>
      <c r="H33" s="43"/>
      <c r="I33" s="44"/>
      <c r="J33" s="46"/>
      <c r="K33" s="44"/>
      <c r="L33" s="44"/>
      <c r="M33" s="47"/>
      <c r="N33" s="46"/>
      <c r="O33" s="44"/>
      <c r="P33" s="44"/>
      <c r="Q33" s="47"/>
      <c r="R33" s="46"/>
      <c r="S33" s="47"/>
      <c r="T33" s="47"/>
      <c r="U33" s="47"/>
      <c r="V33" s="82"/>
      <c r="W33" s="83"/>
      <c r="X33" s="86"/>
      <c r="Y33" s="82"/>
      <c r="Z33" s="55"/>
      <c r="AA33" s="53"/>
      <c r="AB33" s="54"/>
      <c r="AC33" s="77"/>
      <c r="AD33" s="50"/>
      <c r="AE33" s="47"/>
      <c r="AF33" s="47"/>
      <c r="AG33" s="47"/>
      <c r="AH33" s="82"/>
      <c r="AI33" s="83"/>
      <c r="AJ33" s="73"/>
      <c r="AK33" s="29"/>
      <c r="AL33" s="28"/>
      <c r="AM33" s="30"/>
    </row>
    <row r="34" spans="1:41" ht="16.5" thickTop="1" thickBot="1" x14ac:dyDescent="0.3">
      <c r="A34" s="67" t="s">
        <v>38</v>
      </c>
      <c r="B34" s="43"/>
      <c r="C34" s="56"/>
      <c r="D34" s="97"/>
      <c r="F34" s="43"/>
      <c r="H34" s="43"/>
      <c r="I34" s="56"/>
      <c r="J34" s="97"/>
      <c r="K34" s="57"/>
      <c r="L34" s="43"/>
      <c r="M34" s="50"/>
      <c r="N34" s="43"/>
      <c r="O34" s="47"/>
      <c r="P34" s="43"/>
      <c r="Q34" s="47"/>
      <c r="R34" s="43"/>
      <c r="S34" s="68" t="str">
        <f>IF(COUNT(C34,I34,I36)=3,ROUND(AVERAGE(C34,I34,I36)/0.5,0)*0.5,"--")</f>
        <v>--</v>
      </c>
      <c r="T34" s="43"/>
      <c r="U34" s="47"/>
      <c r="V34" s="74"/>
      <c r="W34" s="68" t="str">
        <f>IF(COUNT(S34,U38)=2,ROUND(AVERAGE(S34,U38),1),"--")</f>
        <v>--</v>
      </c>
      <c r="X34" s="86"/>
      <c r="Y34" s="84" t="s">
        <v>30</v>
      </c>
      <c r="Z34" s="52">
        <v>0.125</v>
      </c>
      <c r="AA34" s="110" t="str">
        <f>IF(ISNUMBER(W34),IF(W34-4&lt;0,W34-4,0),"")</f>
        <v/>
      </c>
      <c r="AB34" s="108">
        <f>IF(W34&lt;4,1,0)</f>
        <v>0</v>
      </c>
      <c r="AC34" s="77"/>
      <c r="AD34" s="50"/>
      <c r="AE34" s="47"/>
      <c r="AF34" s="43"/>
      <c r="AG34" s="47"/>
      <c r="AH34" s="74"/>
      <c r="AI34" s="107"/>
      <c r="AJ34" s="73"/>
      <c r="AK34" s="104"/>
      <c r="AL34" s="106" t="str">
        <f t="shared" ref="AL34:AL38" si="1">IF(ISNUMBER(AI34),IF(AI34-4&lt;0,AI34-4,0),"")</f>
        <v/>
      </c>
      <c r="AM34" s="12"/>
    </row>
    <row r="35" spans="1:41" ht="4.9000000000000004" customHeight="1" thickTop="1" thickBot="1" x14ac:dyDescent="0.3">
      <c r="A35" s="42"/>
      <c r="B35" s="43"/>
      <c r="C35" s="44"/>
      <c r="D35" s="44"/>
      <c r="E35" s="47"/>
      <c r="F35" s="46"/>
      <c r="G35" s="44"/>
      <c r="H35" s="44"/>
      <c r="I35" s="47"/>
      <c r="J35" s="46"/>
      <c r="K35" s="44"/>
      <c r="L35" s="44"/>
      <c r="M35" s="47"/>
      <c r="N35" s="46"/>
      <c r="O35" s="44"/>
      <c r="P35" s="44"/>
      <c r="Q35" s="47"/>
      <c r="R35" s="46"/>
      <c r="S35" s="47"/>
      <c r="T35" s="47"/>
      <c r="U35" s="47"/>
      <c r="V35" s="82"/>
      <c r="W35" s="96"/>
      <c r="X35" s="86"/>
      <c r="Y35" s="82"/>
      <c r="Z35" s="94"/>
      <c r="AA35" s="110"/>
      <c r="AB35" s="108"/>
      <c r="AC35" s="77"/>
      <c r="AD35" s="50"/>
      <c r="AE35" s="47"/>
      <c r="AF35" s="47"/>
      <c r="AG35" s="47"/>
      <c r="AH35" s="82"/>
      <c r="AI35" s="107"/>
      <c r="AJ35" s="73"/>
      <c r="AK35" s="104"/>
      <c r="AL35" s="106"/>
      <c r="AM35" s="30"/>
    </row>
    <row r="36" spans="1:41" ht="16.5" thickTop="1" thickBot="1" x14ac:dyDescent="0.3">
      <c r="A36" s="67" t="s">
        <v>37</v>
      </c>
      <c r="B36" s="43"/>
      <c r="H36" s="43"/>
      <c r="I36" s="56"/>
      <c r="J36" s="97"/>
      <c r="K36" s="57"/>
      <c r="L36" s="43"/>
      <c r="M36" s="50"/>
      <c r="N36" s="43"/>
      <c r="O36" s="47"/>
      <c r="P36" s="43"/>
      <c r="Q36" s="47"/>
      <c r="R36" s="43"/>
      <c r="S36" s="47"/>
      <c r="T36" s="43"/>
      <c r="U36" s="47"/>
      <c r="V36" s="74"/>
      <c r="W36" s="74"/>
      <c r="X36" s="86"/>
      <c r="Y36" s="95"/>
      <c r="Z36" s="93"/>
      <c r="AA36" s="110"/>
      <c r="AB36" s="108"/>
      <c r="AC36" s="77"/>
      <c r="AD36" s="50"/>
      <c r="AE36" s="47"/>
      <c r="AF36" s="43"/>
      <c r="AG36" s="47"/>
      <c r="AH36" s="74"/>
      <c r="AI36" s="107"/>
      <c r="AJ36" s="73"/>
      <c r="AK36" s="104"/>
      <c r="AL36" s="106"/>
      <c r="AM36" s="30"/>
    </row>
    <row r="37" spans="1:41" ht="4.9000000000000004" customHeight="1" thickTop="1" thickBot="1" x14ac:dyDescent="0.3">
      <c r="A37" s="42"/>
      <c r="B37" s="43"/>
      <c r="C37" s="44"/>
      <c r="D37" s="44"/>
      <c r="E37" s="47"/>
      <c r="F37" s="46"/>
      <c r="G37" s="44"/>
      <c r="H37" s="44"/>
      <c r="I37" s="47"/>
      <c r="J37" s="46"/>
      <c r="K37" s="44"/>
      <c r="L37" s="44"/>
      <c r="M37" s="47"/>
      <c r="N37" s="46"/>
      <c r="O37" s="44"/>
      <c r="P37" s="44"/>
      <c r="Q37" s="47"/>
      <c r="R37" s="46"/>
      <c r="S37" s="47"/>
      <c r="T37" s="47"/>
      <c r="U37" s="47"/>
      <c r="V37" s="82"/>
      <c r="W37" s="83"/>
      <c r="X37" s="86"/>
      <c r="Y37" s="82"/>
      <c r="Z37" s="55"/>
      <c r="AA37" s="110" t="str">
        <f>IF(ISNUMBER(W37),IF(W37-4&lt;0,W37-4,0),"")</f>
        <v/>
      </c>
      <c r="AB37" s="108"/>
      <c r="AC37" s="77"/>
      <c r="AD37" s="50"/>
      <c r="AE37" s="47"/>
      <c r="AF37" s="47"/>
      <c r="AG37" s="47"/>
      <c r="AH37" s="82"/>
      <c r="AI37" s="107"/>
      <c r="AJ37" s="73"/>
      <c r="AK37" s="105"/>
      <c r="AL37" s="106" t="str">
        <f t="shared" si="1"/>
        <v/>
      </c>
      <c r="AM37" s="12"/>
    </row>
    <row r="38" spans="1:41" ht="16.5" thickTop="1" thickBot="1" x14ac:dyDescent="0.3">
      <c r="A38" s="67" t="s">
        <v>41</v>
      </c>
      <c r="B38" s="43"/>
      <c r="C38" s="47"/>
      <c r="D38" s="43"/>
      <c r="E38" s="47"/>
      <c r="F38" s="43"/>
      <c r="G38" s="47"/>
      <c r="H38" s="43"/>
      <c r="I38" s="47"/>
      <c r="J38" s="43"/>
      <c r="K38" s="47"/>
      <c r="L38" s="43"/>
      <c r="M38" s="70" t="str">
        <f>IF(ISNUMBER(M32),M32,"--")</f>
        <v>--</v>
      </c>
      <c r="N38" s="43"/>
      <c r="O38" s="50"/>
      <c r="P38" s="47"/>
      <c r="Q38" s="47"/>
      <c r="R38" s="43"/>
      <c r="S38" s="47"/>
      <c r="T38" s="43"/>
      <c r="U38" s="68" t="str">
        <f>IF(ISNUMBER(M38),M38,"--")</f>
        <v>--</v>
      </c>
      <c r="V38" s="74"/>
      <c r="W38" s="74"/>
      <c r="X38" s="86"/>
      <c r="Y38" s="74"/>
      <c r="Z38" s="55"/>
      <c r="AA38" s="110" t="str">
        <f>IF(ISNUMBER(W38),IF(W38-4&lt;0,W38-4,0),"")</f>
        <v/>
      </c>
      <c r="AB38" s="108"/>
      <c r="AC38" s="77"/>
      <c r="AD38" s="50"/>
      <c r="AE38" s="47"/>
      <c r="AF38" s="43"/>
      <c r="AG38" s="47"/>
      <c r="AH38" s="74"/>
      <c r="AI38" s="107"/>
      <c r="AJ38" s="73"/>
      <c r="AK38" s="105"/>
      <c r="AL38" s="106" t="str">
        <f t="shared" si="1"/>
        <v/>
      </c>
      <c r="AM38" s="12"/>
    </row>
    <row r="39" spans="1:41" ht="5.0999999999999996" customHeight="1" thickTop="1" x14ac:dyDescent="0.25">
      <c r="A39" s="42"/>
      <c r="B39" s="43"/>
      <c r="C39" s="44"/>
      <c r="D39" s="45"/>
      <c r="E39" s="44"/>
      <c r="F39" s="45"/>
      <c r="G39" s="44"/>
      <c r="H39" s="43"/>
      <c r="I39" s="44"/>
      <c r="J39" s="46"/>
      <c r="K39" s="44"/>
      <c r="L39" s="44"/>
      <c r="M39" s="47"/>
      <c r="N39" s="46"/>
      <c r="O39" s="44"/>
      <c r="P39" s="44"/>
      <c r="Q39" s="47"/>
      <c r="R39" s="46"/>
      <c r="S39" s="47"/>
      <c r="T39" s="47"/>
      <c r="U39" s="47"/>
      <c r="V39" s="82"/>
      <c r="W39" s="83"/>
      <c r="X39" s="86"/>
      <c r="Y39" s="82"/>
      <c r="Z39" s="49"/>
      <c r="AA39" s="49"/>
      <c r="AB39" s="49"/>
      <c r="AC39" s="76"/>
      <c r="AD39" s="50"/>
      <c r="AE39" s="47"/>
      <c r="AF39" s="47"/>
      <c r="AG39" s="47"/>
      <c r="AH39" s="82"/>
      <c r="AI39" s="83"/>
      <c r="AJ39" s="73"/>
      <c r="AK39" s="5"/>
      <c r="AL39" s="7"/>
      <c r="AM39" s="7"/>
    </row>
    <row r="40" spans="1:41" ht="4.9000000000000004" customHeight="1" x14ac:dyDescent="0.25">
      <c r="A40" s="42"/>
      <c r="B40" s="43"/>
      <c r="C40" s="44"/>
      <c r="D40" s="45"/>
      <c r="E40" s="44"/>
      <c r="F40" s="45"/>
      <c r="G40" s="44"/>
      <c r="H40" s="43"/>
      <c r="I40" s="44"/>
      <c r="J40" s="46"/>
      <c r="K40" s="47"/>
      <c r="L40" s="47"/>
      <c r="M40" s="47"/>
      <c r="N40" s="46"/>
      <c r="O40" s="47"/>
      <c r="P40" s="47"/>
      <c r="Q40" s="47"/>
      <c r="R40" s="46"/>
      <c r="S40" s="47"/>
      <c r="T40" s="47"/>
      <c r="U40" s="47"/>
      <c r="V40" s="82"/>
      <c r="W40" s="83"/>
      <c r="X40" s="83"/>
      <c r="Y40" s="82"/>
      <c r="Z40" s="49"/>
      <c r="AA40" s="49"/>
      <c r="AB40" s="49"/>
      <c r="AC40" s="76"/>
      <c r="AD40" s="50"/>
      <c r="AE40" s="47"/>
      <c r="AF40" s="47"/>
      <c r="AG40" s="47"/>
      <c r="AH40" s="82"/>
      <c r="AI40" s="83"/>
      <c r="AJ40" s="73"/>
      <c r="AK40" s="31"/>
      <c r="AL40" s="28"/>
      <c r="AM40" s="30"/>
    </row>
    <row r="41" spans="1:41" ht="5.0999999999999996" customHeight="1" x14ac:dyDescent="0.25">
      <c r="A41" s="38"/>
      <c r="B41" s="43"/>
      <c r="C41" s="44"/>
      <c r="D41" s="45"/>
      <c r="E41" s="44"/>
      <c r="F41" s="45"/>
      <c r="G41" s="44"/>
      <c r="H41" s="43"/>
      <c r="I41" s="44"/>
      <c r="J41" s="46"/>
      <c r="K41" s="47"/>
      <c r="L41" s="47"/>
      <c r="M41" s="47"/>
      <c r="N41" s="46"/>
      <c r="O41" s="47"/>
      <c r="P41" s="47"/>
      <c r="Q41" s="47"/>
      <c r="R41" s="82"/>
      <c r="S41" s="83"/>
      <c r="T41" s="83"/>
      <c r="U41" s="83"/>
      <c r="V41" s="82"/>
      <c r="W41" s="83"/>
      <c r="X41" s="83"/>
      <c r="Y41" s="82"/>
      <c r="Z41" s="49"/>
      <c r="AA41" s="49"/>
      <c r="AB41" s="49"/>
      <c r="AC41" s="76"/>
      <c r="AD41" s="73"/>
      <c r="AE41" s="83"/>
      <c r="AF41" s="83"/>
      <c r="AG41" s="83"/>
      <c r="AH41" s="82"/>
      <c r="AI41" s="83"/>
      <c r="AJ41" s="73"/>
      <c r="AK41" s="5"/>
      <c r="AL41" s="7"/>
      <c r="AM41" s="7"/>
    </row>
    <row r="42" spans="1:41" s="3" customFormat="1" ht="15" customHeight="1" x14ac:dyDescent="0.25">
      <c r="A42" s="101" t="s">
        <v>40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58"/>
      <c r="R42" s="73"/>
      <c r="S42" s="88"/>
      <c r="T42" s="88"/>
      <c r="U42" s="88" t="s">
        <v>23</v>
      </c>
      <c r="V42" s="83"/>
      <c r="W42" s="48" t="str">
        <f>IF(COUNT(W8:W38)=7,ROUND(SUMPRODUCT(W8:W38,Z8:Z38),1),"--")</f>
        <v>--</v>
      </c>
      <c r="X42" s="83"/>
      <c r="Y42" s="82"/>
      <c r="Z42" s="49"/>
      <c r="AA42" s="49" t="b">
        <f>W42&gt;=4</f>
        <v>1</v>
      </c>
      <c r="AB42" s="59"/>
      <c r="AC42" s="50"/>
      <c r="AD42" s="73"/>
      <c r="AE42" s="87"/>
      <c r="AF42" s="87"/>
      <c r="AG42" s="88" t="s">
        <v>23</v>
      </c>
      <c r="AH42" s="82"/>
      <c r="AI42" s="51" t="str">
        <f>IF(COUNT(AI8:AI40)=9,ROUND(AVERAGE(AI8:AI40),1),"--")</f>
        <v>--</v>
      </c>
      <c r="AJ42" s="73"/>
      <c r="AK42" s="5"/>
      <c r="AL42" s="7" t="b">
        <f>AI42&gt;=4</f>
        <v>1</v>
      </c>
      <c r="AM42" s="13"/>
      <c r="AO42" s="26"/>
    </row>
    <row r="43" spans="1:41" ht="4.9000000000000004" customHeight="1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58"/>
      <c r="R43" s="91"/>
      <c r="S43" s="89"/>
      <c r="T43" s="89"/>
      <c r="U43" s="90"/>
      <c r="V43" s="82"/>
      <c r="W43" s="72"/>
      <c r="X43" s="72"/>
      <c r="Y43" s="82"/>
      <c r="Z43" s="49"/>
      <c r="AA43" s="49"/>
      <c r="AB43" s="49"/>
      <c r="AC43" s="76"/>
      <c r="AD43" s="89"/>
      <c r="AE43" s="89"/>
      <c r="AF43" s="89"/>
      <c r="AG43" s="90"/>
      <c r="AH43" s="82"/>
      <c r="AI43" s="72"/>
      <c r="AJ43" s="73"/>
      <c r="AK43" s="5"/>
      <c r="AL43" s="7"/>
      <c r="AM43" s="7"/>
    </row>
    <row r="44" spans="1:41" s="3" customFormat="1" ht="15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50"/>
      <c r="R44" s="73"/>
      <c r="S44" s="88"/>
      <c r="T44" s="88"/>
      <c r="U44" s="88" t="s">
        <v>24</v>
      </c>
      <c r="V44" s="83"/>
      <c r="W44" s="48" t="str">
        <f>IF(ISNUMBER(W42),Z44,"--")</f>
        <v>--</v>
      </c>
      <c r="X44" s="83"/>
      <c r="Y44" s="82"/>
      <c r="Z44" s="49">
        <f>ABS(SUM(AA8:AA38))</f>
        <v>0</v>
      </c>
      <c r="AA44" s="49" t="b">
        <f>Z44&lt;=2</f>
        <v>1</v>
      </c>
      <c r="AB44" s="59"/>
      <c r="AC44" s="50"/>
      <c r="AD44" s="73"/>
      <c r="AE44" s="87"/>
      <c r="AF44" s="87"/>
      <c r="AG44" s="88" t="s">
        <v>24</v>
      </c>
      <c r="AH44" s="82"/>
      <c r="AI44" s="51" t="str">
        <f>IF(ISNUMBER(AI42),AK44,"--")</f>
        <v>--</v>
      </c>
      <c r="AJ44" s="73"/>
      <c r="AK44" s="5">
        <f>ABS(SUM(AL8:AL40))</f>
        <v>0</v>
      </c>
      <c r="AL44" s="7" t="b">
        <f>AK44&lt;=2</f>
        <v>1</v>
      </c>
      <c r="AM44" s="13"/>
    </row>
    <row r="45" spans="1:41" ht="4.9000000000000004" customHeight="1" x14ac:dyDescent="0.25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58"/>
      <c r="R45" s="91"/>
      <c r="S45" s="89"/>
      <c r="T45" s="89"/>
      <c r="U45" s="90"/>
      <c r="V45" s="82"/>
      <c r="W45" s="72"/>
      <c r="X45" s="72"/>
      <c r="Y45" s="82"/>
      <c r="Z45" s="49"/>
      <c r="AA45" s="49"/>
      <c r="AB45" s="49"/>
      <c r="AC45" s="76"/>
      <c r="AD45" s="89"/>
      <c r="AE45" s="89"/>
      <c r="AF45" s="89"/>
      <c r="AG45" s="90"/>
      <c r="AH45" s="82"/>
      <c r="AI45" s="72"/>
      <c r="AJ45" s="73"/>
      <c r="AK45" s="5"/>
      <c r="AL45" s="7"/>
      <c r="AM45" s="7"/>
    </row>
    <row r="46" spans="1:41" s="3" customFormat="1" ht="15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58"/>
      <c r="R46" s="73"/>
      <c r="S46" s="88"/>
      <c r="T46" s="88"/>
      <c r="U46" s="88" t="s">
        <v>28</v>
      </c>
      <c r="V46" s="83"/>
      <c r="W46" s="48" t="str">
        <f>IF(ISNUMBER(W44),Z46,"--")</f>
        <v>--</v>
      </c>
      <c r="X46" s="83"/>
      <c r="Y46" s="82"/>
      <c r="Z46" s="49">
        <f>SUM(AB8:AB38)</f>
        <v>0</v>
      </c>
      <c r="AA46" s="49" t="b">
        <f>Z46&lt;=2</f>
        <v>1</v>
      </c>
      <c r="AB46" s="59"/>
      <c r="AC46" s="50"/>
      <c r="AD46" s="73"/>
      <c r="AE46" s="87"/>
      <c r="AF46" s="87"/>
      <c r="AG46" s="88" t="s">
        <v>28</v>
      </c>
      <c r="AH46" s="82"/>
      <c r="AI46" s="51" t="str">
        <f>IF(ISNUMBER(AI44),AK46,"--")</f>
        <v>--</v>
      </c>
      <c r="AJ46" s="73"/>
      <c r="AK46" s="24">
        <f>SUM(AM8:AM40)</f>
        <v>0</v>
      </c>
      <c r="AL46" s="7" t="b">
        <f>AK46&lt;=2</f>
        <v>1</v>
      </c>
      <c r="AM46" s="13"/>
    </row>
    <row r="47" spans="1:41" s="3" customFormat="1" ht="5.0999999999999996" customHeight="1" x14ac:dyDescent="0.25">
      <c r="A47" s="38"/>
      <c r="B47" s="43"/>
      <c r="C47" s="47"/>
      <c r="D47" s="43"/>
      <c r="E47" s="47"/>
      <c r="F47" s="43"/>
      <c r="G47" s="47"/>
      <c r="H47" s="43"/>
      <c r="I47" s="47"/>
      <c r="J47" s="46"/>
      <c r="K47" s="47"/>
      <c r="L47" s="47"/>
      <c r="M47" s="47"/>
      <c r="N47" s="46"/>
      <c r="O47" s="47"/>
      <c r="P47" s="47"/>
      <c r="Q47" s="47"/>
      <c r="R47" s="82"/>
      <c r="S47" s="83"/>
      <c r="T47" s="83"/>
      <c r="U47" s="83"/>
      <c r="V47" s="82"/>
      <c r="W47" s="83"/>
      <c r="X47" s="83"/>
      <c r="Y47" s="82"/>
      <c r="Z47" s="49"/>
      <c r="AA47" s="59"/>
      <c r="AB47" s="59"/>
      <c r="AC47" s="50"/>
      <c r="AD47" s="73"/>
      <c r="AE47" s="83"/>
      <c r="AF47" s="83"/>
      <c r="AG47" s="83"/>
      <c r="AH47" s="82"/>
      <c r="AI47" s="83"/>
      <c r="AJ47" s="72"/>
      <c r="AK47" s="5"/>
      <c r="AL47" s="13"/>
      <c r="AM47" s="13"/>
      <c r="AN47" s="4"/>
    </row>
    <row r="48" spans="1:41" s="3" customFormat="1" ht="42.75" customHeight="1" x14ac:dyDescent="0.2">
      <c r="A48" s="60"/>
      <c r="B48" s="43"/>
      <c r="C48" s="47"/>
      <c r="D48" s="43"/>
      <c r="E48" s="47"/>
      <c r="F48" s="43"/>
      <c r="G48" s="47"/>
      <c r="H48" s="43"/>
      <c r="I48" s="47"/>
      <c r="J48" s="46"/>
      <c r="K48" s="47"/>
      <c r="L48" s="47"/>
      <c r="M48" s="47"/>
      <c r="N48" s="46"/>
      <c r="O48" s="50"/>
      <c r="P48" s="61"/>
      <c r="Q48" s="61"/>
      <c r="R48" s="92"/>
      <c r="S48" s="100" t="str">
        <f>IF(ISNUMBER(W42),IF(AND(AA42,AA44,AA46),"EFZ bestanden","EFZ nicht bestanden"),"unvollständige Angaben")</f>
        <v>unvollständige Angaben</v>
      </c>
      <c r="T48" s="100"/>
      <c r="U48" s="100"/>
      <c r="V48" s="100"/>
      <c r="W48" s="100"/>
      <c r="X48" s="100"/>
      <c r="Y48" s="85"/>
      <c r="Z48" s="62"/>
      <c r="AA48" s="62"/>
      <c r="AB48" s="63"/>
      <c r="AC48" s="43"/>
      <c r="AD48" s="73"/>
      <c r="AE48" s="100" t="str">
        <f>IF(ISNUMBER(AI42),IF(AND(AL42,AL44,AL46),"BM bestanden","BM nicht bestanden"),"unvollständige Angaben")</f>
        <v>unvollständige Angaben</v>
      </c>
      <c r="AF48" s="100"/>
      <c r="AG48" s="100"/>
      <c r="AH48" s="100"/>
      <c r="AI48" s="100"/>
      <c r="AJ48" s="72"/>
      <c r="AK48" s="23"/>
      <c r="AL48" s="14"/>
      <c r="AM48" s="15"/>
      <c r="AN48" s="4"/>
    </row>
    <row r="49" spans="1:36" ht="5.0999999999999996" customHeight="1" x14ac:dyDescent="0.25">
      <c r="A49" s="37"/>
      <c r="B49" s="50"/>
      <c r="C49" s="57"/>
      <c r="D49" s="57"/>
      <c r="E49" s="57"/>
      <c r="F49" s="57"/>
      <c r="G49" s="57"/>
      <c r="H49" s="50"/>
      <c r="I49" s="57"/>
      <c r="J49" s="50"/>
      <c r="K49" s="57"/>
      <c r="L49" s="57"/>
      <c r="M49" s="50"/>
      <c r="N49" s="50"/>
      <c r="O49" s="57"/>
      <c r="P49" s="57"/>
      <c r="Q49" s="50"/>
      <c r="R49" s="73"/>
      <c r="S49" s="73"/>
      <c r="T49" s="73"/>
      <c r="U49" s="73"/>
      <c r="V49" s="73"/>
      <c r="W49" s="73"/>
      <c r="X49" s="73"/>
      <c r="Y49" s="73"/>
      <c r="Z49" s="64"/>
      <c r="AA49" s="64"/>
      <c r="AB49" s="64"/>
      <c r="AC49" s="76"/>
      <c r="AD49" s="73"/>
      <c r="AE49" s="73"/>
      <c r="AF49" s="73"/>
      <c r="AG49" s="73"/>
      <c r="AH49" s="73"/>
      <c r="AI49" s="73"/>
      <c r="AJ49" s="73"/>
    </row>
    <row r="50" spans="1:36" x14ac:dyDescent="0.25">
      <c r="S50" s="3"/>
    </row>
    <row r="51" spans="1:36" hidden="1" x14ac:dyDescent="0.25">
      <c r="S51" s="3"/>
    </row>
    <row r="52" spans="1:36" hidden="1" x14ac:dyDescent="0.25">
      <c r="A52" s="25">
        <v>1</v>
      </c>
      <c r="S52" s="3"/>
    </row>
    <row r="53" spans="1:36" hidden="1" x14ac:dyDescent="0.25">
      <c r="A53" s="25">
        <v>1.5</v>
      </c>
      <c r="S53" s="3"/>
    </row>
    <row r="54" spans="1:36" hidden="1" x14ac:dyDescent="0.25">
      <c r="A54" s="25">
        <v>2</v>
      </c>
      <c r="S54" s="3"/>
    </row>
    <row r="55" spans="1:36" hidden="1" x14ac:dyDescent="0.25">
      <c r="A55" s="25">
        <v>2.5</v>
      </c>
      <c r="S55" s="3"/>
    </row>
    <row r="56" spans="1:36" hidden="1" x14ac:dyDescent="0.25">
      <c r="A56" s="25">
        <v>3</v>
      </c>
      <c r="S56" s="3"/>
    </row>
    <row r="57" spans="1:36" hidden="1" x14ac:dyDescent="0.25">
      <c r="A57" s="25">
        <v>3.5</v>
      </c>
      <c r="S57" s="3"/>
    </row>
    <row r="58" spans="1:36" hidden="1" x14ac:dyDescent="0.25">
      <c r="A58" s="25">
        <v>4</v>
      </c>
      <c r="S58" s="3"/>
    </row>
    <row r="59" spans="1:36" hidden="1" x14ac:dyDescent="0.25">
      <c r="A59" s="25">
        <v>4.5</v>
      </c>
      <c r="S59" s="3"/>
    </row>
    <row r="60" spans="1:36" hidden="1" x14ac:dyDescent="0.25">
      <c r="A60" s="25">
        <v>5</v>
      </c>
      <c r="S60" s="3"/>
    </row>
    <row r="61" spans="1:36" hidden="1" x14ac:dyDescent="0.25">
      <c r="A61" s="25">
        <v>5.5</v>
      </c>
      <c r="S61" s="3"/>
    </row>
    <row r="62" spans="1:36" hidden="1" x14ac:dyDescent="0.25">
      <c r="A62" s="25">
        <v>6</v>
      </c>
      <c r="S62" s="3"/>
    </row>
    <row r="63" spans="1:36" hidden="1" x14ac:dyDescent="0.25">
      <c r="S63" s="3"/>
    </row>
    <row r="64" spans="1:36" hidden="1" x14ac:dyDescent="0.25">
      <c r="S64" s="3"/>
    </row>
    <row r="65" spans="19:19" x14ac:dyDescent="0.25">
      <c r="S65" s="3"/>
    </row>
    <row r="66" spans="19:19" x14ac:dyDescent="0.25">
      <c r="S66" s="3"/>
    </row>
  </sheetData>
  <sheetProtection algorithmName="SHA-512" hashValue="1ZnsH6zHQVoT4VAN/I7aiUx/0VznFJ1kAR8KRImDW/IfiQfZ4G2qlq/30A0BxPeiQuPhZn2oEAYpIP3LrlWpJw==" saltValue="+YBAMPnMJgQ+QhtRRR1/HQ==" spinCount="100000" sheet="1" selectLockedCells="1"/>
  <mergeCells count="36">
    <mergeCell ref="AA18:AA20"/>
    <mergeCell ref="Z18:Z20"/>
    <mergeCell ref="S5:U5"/>
    <mergeCell ref="O16:Q16"/>
    <mergeCell ref="O18:Q18"/>
    <mergeCell ref="O14:Q14"/>
    <mergeCell ref="O20:Q20"/>
    <mergeCell ref="Y18:Y20"/>
    <mergeCell ref="O12:Q12"/>
    <mergeCell ref="O8:Q8"/>
    <mergeCell ref="O10:Q10"/>
    <mergeCell ref="AE2:AI2"/>
    <mergeCell ref="AE5:AG5"/>
    <mergeCell ref="Z5:AB5"/>
    <mergeCell ref="O5:Q5"/>
    <mergeCell ref="S2:Y2"/>
    <mergeCell ref="A2:Q2"/>
    <mergeCell ref="C5:E5"/>
    <mergeCell ref="G5:I5"/>
    <mergeCell ref="K5:M5"/>
    <mergeCell ref="AE48:AI48"/>
    <mergeCell ref="S48:X48"/>
    <mergeCell ref="A42:P46"/>
    <mergeCell ref="AK5:AM5"/>
    <mergeCell ref="AK22:AK24"/>
    <mergeCell ref="AL22:AL24"/>
    <mergeCell ref="AK34:AK38"/>
    <mergeCell ref="AL34:AL38"/>
    <mergeCell ref="AI34:AI38"/>
    <mergeCell ref="AB18:AB20"/>
    <mergeCell ref="AB22:AB24"/>
    <mergeCell ref="AB34:AB38"/>
    <mergeCell ref="W18:W20"/>
    <mergeCell ref="AA22:AA24"/>
    <mergeCell ref="AA34:AA38"/>
    <mergeCell ref="Z22:Z24"/>
  </mergeCells>
  <conditionalFormatting sqref="S48">
    <cfRule type="containsText" dxfId="21" priority="39" operator="containsText" text="EFZ nicht bestanden">
      <formula>NOT(ISERROR(SEARCH("EFZ nicht bestanden",S48)))</formula>
    </cfRule>
    <cfRule type="containsText" dxfId="20" priority="40" operator="containsText" text="EFZ bestanden">
      <formula>NOT(ISERROR(SEARCH("EFZ bestanden",S48)))</formula>
    </cfRule>
  </conditionalFormatting>
  <conditionalFormatting sqref="AA8:AA13 AA15:AA25 AA33:AC34 AL33:AM34 AL36:AM38 AA36:AC38">
    <cfRule type="cellIs" dxfId="19" priority="38" operator="lessThan">
      <formula>0</formula>
    </cfRule>
  </conditionalFormatting>
  <conditionalFormatting sqref="AB8:AC13 AB15:AC25">
    <cfRule type="cellIs" dxfId="18" priority="37" operator="lessThan">
      <formula>0</formula>
    </cfRule>
  </conditionalFormatting>
  <conditionalFormatting sqref="AL8:AL13 AL15:AL25">
    <cfRule type="cellIs" dxfId="17" priority="29" operator="lessThan">
      <formula>0</formula>
    </cfRule>
  </conditionalFormatting>
  <conditionalFormatting sqref="AM8:AM13 AM15:AM25">
    <cfRule type="cellIs" dxfId="16" priority="28" operator="lessThan">
      <formula>0</formula>
    </cfRule>
  </conditionalFormatting>
  <conditionalFormatting sqref="AM14">
    <cfRule type="cellIs" dxfId="15" priority="14" operator="lessThan">
      <formula>0</formula>
    </cfRule>
  </conditionalFormatting>
  <conditionalFormatting sqref="AE48:AI48">
    <cfRule type="containsText" dxfId="14" priority="21" operator="containsText" text="nicht bestanden">
      <formula>NOT(ISERROR(SEARCH("nicht bestanden",AE48)))</formula>
    </cfRule>
    <cfRule type="containsText" dxfId="13" priority="22" operator="containsText" text="bestanden">
      <formula>NOT(ISERROR(SEARCH("bestanden",AE48)))</formula>
    </cfRule>
  </conditionalFormatting>
  <conditionalFormatting sqref="W42:X42 W44:X44 W46:X46">
    <cfRule type="expression" dxfId="12" priority="45">
      <formula>AND(ISNUMBER($W42),NOT($AA42))</formula>
    </cfRule>
    <cfRule type="expression" dxfId="11" priority="46">
      <formula>AND(ISNUMBER($W42),$AA42)</formula>
    </cfRule>
  </conditionalFormatting>
  <conditionalFormatting sqref="AI42 AI44 AI46">
    <cfRule type="expression" dxfId="10" priority="47">
      <formula>AND(ISNUMBER($AI42),NOT($AL42))</formula>
    </cfRule>
    <cfRule type="expression" dxfId="9" priority="48">
      <formula>AND(ISNUMBER($AI42),$AL42)</formula>
    </cfRule>
  </conditionalFormatting>
  <conditionalFormatting sqref="AL14">
    <cfRule type="cellIs" dxfId="8" priority="13" operator="lessThan">
      <formula>0</formula>
    </cfRule>
  </conditionalFormatting>
  <conditionalFormatting sqref="AM26">
    <cfRule type="cellIs" dxfId="7" priority="12" operator="lessThan">
      <formula>0</formula>
    </cfRule>
  </conditionalFormatting>
  <conditionalFormatting sqref="AL26">
    <cfRule type="cellIs" dxfId="6" priority="11" operator="lessThan">
      <formula>0</formula>
    </cfRule>
  </conditionalFormatting>
  <conditionalFormatting sqref="AL30">
    <cfRule type="cellIs" dxfId="5" priority="8" operator="lessThan">
      <formula>0</formula>
    </cfRule>
  </conditionalFormatting>
  <conditionalFormatting sqref="AL28">
    <cfRule type="cellIs" dxfId="4" priority="7" operator="lessThan">
      <formula>0</formula>
    </cfRule>
  </conditionalFormatting>
  <conditionalFormatting sqref="AM28">
    <cfRule type="cellIs" dxfId="3" priority="6" operator="lessThan">
      <formula>0</formula>
    </cfRule>
  </conditionalFormatting>
  <conditionalFormatting sqref="AL32">
    <cfRule type="cellIs" dxfId="2" priority="4" operator="lessThan">
      <formula>0</formula>
    </cfRule>
  </conditionalFormatting>
  <conditionalFormatting sqref="AM32">
    <cfRule type="cellIs" dxfId="1" priority="2" operator="lessThan">
      <formula>0</formula>
    </cfRule>
  </conditionalFormatting>
  <conditionalFormatting sqref="AL35:AM35 AA35:AC35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C34 I16 C12 C22 I36 E28 I34 C10 E10 M32 E22 I26 O8:Q8 G22 I22 G10 I10 K14 O18:Q18 O20:Q20 I30 G30 I12 K26 E12 G12 C14 E26 E14 G14 I14 M14 K22 G24 M26 I24 O16:Q16 C8 E8 G8 I8 K8 M8 C26 O12:Q12 C28 M22 C16 E16 O14:Q14 K24 M24 G16 C24 E24 G26 O10:Q10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P38:Q38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80" orientation="landscape" r:id="rId1"/>
  <headerFooter>
    <oddHeader>&amp;L&amp;"-,Fett"&amp;G&amp;R&amp;"Arial,Fett"&amp;18&amp;KF39100Kaufmännische Grundbildung</oddHeader>
    <oddFooter>&amp;L&amp;"Arial,Standard"&amp;8&amp;K00386FNotenrechner BM1 Fokus / 5.9.2023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2023-09-05T14:40:39Z</cp:lastPrinted>
  <dcterms:created xsi:type="dcterms:W3CDTF">2011-09-11T12:10:47Z</dcterms:created>
  <dcterms:modified xsi:type="dcterms:W3CDTF">2023-09-06T08:06:23Z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