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Sekretariat Lehrabschlussprüfung\B_E-Gruppe\2 Reglemente\Notenrechner\"/>
    </mc:Choice>
  </mc:AlternateContent>
  <bookViews>
    <workbookView xWindow="-105" yWindow="-105" windowWidth="20715" windowHeight="13275"/>
  </bookViews>
  <sheets>
    <sheet name="Notenrechner B-Profil" sheetId="16" r:id="rId1"/>
  </sheets>
  <definedNames>
    <definedName name="_xlnm.Print_Area" localSheetId="0">'Notenrechner B-Profil'!$A$1:$R$26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6" l="1"/>
  <c r="L8" i="16"/>
  <c r="I8" i="16"/>
  <c r="N8" i="16"/>
  <c r="I4" i="16"/>
  <c r="L4" i="16"/>
  <c r="N4" i="16"/>
  <c r="R4" i="16"/>
  <c r="P4" i="16"/>
</calcChain>
</file>

<file path=xl/sharedStrings.xml><?xml version="1.0" encoding="utf-8"?>
<sst xmlns="http://schemas.openxmlformats.org/spreadsheetml/2006/main" count="36" uniqueCount="33">
  <si>
    <t>Branche und Betrieb</t>
  </si>
  <si>
    <t>Schulischer Teil</t>
  </si>
  <si>
    <t>Unterrichtsbereiche / Lerngefässe</t>
  </si>
  <si>
    <t>Prüfungsnote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</si>
  <si>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</si>
  <si>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</si>
  <si>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</si>
  <si>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</si>
  <si>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</si>
  <si>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</si>
  <si>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</si>
  <si>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</si>
  <si>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</si>
  <si>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</si>
  <si>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Gesamtresultat QV</t>
  </si>
  <si>
    <t>Summe der negativen Noten-abweichungen</t>
  </si>
  <si>
    <t>IKA</t>
  </si>
  <si>
    <t>Betrieblich</t>
  </si>
  <si>
    <t>Berufspraxis schriftlich: 90 Minuten</t>
  </si>
  <si>
    <t>Berufspraxis mündlich: 30 Minuten</t>
  </si>
  <si>
    <t>Standardsprache: Deutsch</t>
  </si>
  <si>
    <t>Bestehensnormen betrieblicher und schulischer Teil</t>
  </si>
  <si>
    <t>schriftlich: 120 Minuten (60 %)</t>
  </si>
  <si>
    <t>mündlich: 20 Minuten (40%)</t>
  </si>
  <si>
    <t>schriftlich: 90 Minuten (70%)</t>
  </si>
  <si>
    <t>mündlich: 20 Minuten (30%)</t>
  </si>
  <si>
    <t>Fachnote Deutsch</t>
  </si>
  <si>
    <t>schriftlich: 150 Minuten (doppelte Gewichtung)</t>
  </si>
  <si>
    <t>schriftlich: 180 Minuten (doppelte Gewichtung)</t>
  </si>
  <si>
    <t>Notenrechner BiVo Kauffrau/Kaufmann EFZ - B-Profil</t>
  </si>
  <si>
    <t>1. Fremdsprache: Englisch oder Französisch</t>
  </si>
  <si>
    <t>Fachnote Englisch oder Französisch</t>
  </si>
  <si>
    <t>Wirtschafts und Gesellschaft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</si>
</sst>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scheme val="minor"/>
    </font>
    <font>
      <b/>
      <sz val="16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73">
    <xf numFmtId="0" fontId="0" fillId="0" borderId="0" xfId="0"/>
    <xf numFmtId="164" fontId="13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>
      <alignment horizontal="left" vertical="center"/>
    </xf>
    <xf numFmtId="164" fontId="16" fillId="0" borderId="0" xfId="0" applyNumberFormat="1" applyFont="1" applyBorder="1" applyProtection="1"/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20" fillId="0" borderId="0" xfId="0" applyNumberFormat="1" applyFont="1" applyBorder="1" applyProtection="1"/>
    <xf numFmtId="164" fontId="20" fillId="0" borderId="0" xfId="0" applyNumberFormat="1" applyFont="1" applyFill="1" applyBorder="1" applyProtection="1"/>
    <xf numFmtId="164" fontId="2" fillId="0" borderId="0" xfId="0" applyNumberFormat="1" applyFont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Protection="1"/>
    <xf numFmtId="164" fontId="14" fillId="8" borderId="0" xfId="0" applyNumberFormat="1" applyFont="1" applyFill="1" applyBorder="1" applyProtection="1"/>
    <xf numFmtId="164" fontId="14" fillId="2" borderId="0" xfId="0" applyNumberFormat="1" applyFont="1" applyFill="1" applyBorder="1" applyProtection="1"/>
    <xf numFmtId="164" fontId="15" fillId="9" borderId="0" xfId="0" applyNumberFormat="1" applyFont="1" applyFill="1" applyBorder="1" applyProtection="1"/>
    <xf numFmtId="164" fontId="15" fillId="2" borderId="0" xfId="0" applyNumberFormat="1" applyFont="1" applyFill="1" applyBorder="1" applyProtection="1"/>
    <xf numFmtId="164" fontId="15" fillId="4" borderId="0" xfId="0" applyNumberFormat="1" applyFont="1" applyFill="1" applyBorder="1" applyProtection="1"/>
    <xf numFmtId="164" fontId="11" fillId="7" borderId="0" xfId="0" applyNumberFormat="1" applyFont="1" applyFill="1" applyBorder="1" applyProtection="1"/>
    <xf numFmtId="164" fontId="9" fillId="7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5" fillId="3" borderId="0" xfId="0" applyNumberFormat="1" applyFont="1" applyFill="1" applyBorder="1" applyAlignment="1" applyProtection="1">
      <alignment vertical="center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0" xfId="0" applyNumberFormat="1" applyFont="1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3" fillId="4" borderId="0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Border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9" fillId="11" borderId="0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 textRotation="90"/>
    </xf>
    <xf numFmtId="164" fontId="13" fillId="8" borderId="0" xfId="0" applyNumberFormat="1" applyFont="1" applyFill="1" applyBorder="1" applyAlignment="1" applyProtection="1">
      <alignment horizontal="center"/>
      <protection locked="0"/>
    </xf>
    <xf numFmtId="164" fontId="13" fillId="9" borderId="0" xfId="0" applyNumberFormat="1" applyFont="1" applyFill="1" applyBorder="1" applyAlignment="1" applyProtection="1">
      <alignment horizontal="center" vertical="center"/>
      <protection locked="0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26" fillId="11" borderId="0" xfId="0" applyNumberFormat="1" applyFont="1" applyFill="1" applyBorder="1" applyAlignment="1" applyProtection="1">
      <alignment horizontal="center" vertical="center" wrapText="1"/>
    </xf>
    <xf numFmtId="164" fontId="19" fillId="11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11" borderId="0" xfId="0" applyNumberFormat="1" applyFont="1" applyFill="1" applyBorder="1" applyAlignment="1" applyProtection="1">
      <alignment horizontal="center" vertical="center" wrapText="1"/>
    </xf>
    <xf numFmtId="1" fontId="19" fillId="11" borderId="0" xfId="0" applyNumberFormat="1" applyFont="1" applyFill="1" applyBorder="1" applyAlignment="1" applyProtection="1">
      <alignment horizontal="center" vertical="center"/>
    </xf>
    <xf numFmtId="164" fontId="12" fillId="11" borderId="0" xfId="0" applyNumberFormat="1" applyFont="1" applyFill="1" applyBorder="1" applyAlignment="1" applyProtection="1">
      <alignment horizontal="center" vertical="center"/>
    </xf>
    <xf numFmtId="164" fontId="13" fillId="10" borderId="0" xfId="0" applyNumberFormat="1" applyFont="1" applyFill="1" applyBorder="1" applyAlignment="1" applyProtection="1">
      <alignment horizontal="center" vertical="center"/>
    </xf>
    <xf numFmtId="164" fontId="18" fillId="10" borderId="0" xfId="0" applyNumberFormat="1" applyFont="1" applyFill="1" applyBorder="1" applyAlignment="1" applyProtection="1">
      <alignment horizontal="center" vertical="center"/>
    </xf>
    <xf numFmtId="164" fontId="25" fillId="10" borderId="0" xfId="0" applyNumberFormat="1" applyFont="1" applyFill="1" applyBorder="1" applyAlignment="1" applyProtection="1">
      <alignment horizontal="center" vertical="center" wrapText="1"/>
    </xf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42"/>
  <sheetViews>
    <sheetView showGridLines="0" tabSelected="1" zoomScale="75" zoomScaleNormal="75" zoomScalePageLayoutView="75" workbookViewId="0">
      <selection activeCell="G14" sqref="G14"/>
    </sheetView>
  </sheetViews>
  <sheetFormatPr baseColWidth="10" defaultColWidth="20" defaultRowHeight="15" x14ac:dyDescent="0.25"/>
  <cols>
    <col min="1" max="1" width="4.7109375" style="9" bestFit="1" customWidth="1"/>
    <col min="2" max="2" width="1.7109375" style="9" customWidth="1"/>
    <col min="3" max="3" width="45" style="9" customWidth="1"/>
    <col min="4" max="4" width="1.85546875" style="19" customWidth="1"/>
    <col min="5" max="5" width="61.85546875" style="9" customWidth="1"/>
    <col min="6" max="6" width="1.7109375" style="19" customWidth="1"/>
    <col min="7" max="7" width="16.7109375" style="12" bestFit="1" customWidth="1"/>
    <col min="8" max="8" width="1.7109375" style="20" customWidth="1"/>
    <col min="9" max="9" width="14.28515625" style="12" bestFit="1" customWidth="1"/>
    <col min="10" max="10" width="1.7109375" style="12" customWidth="1"/>
    <col min="11" max="11" width="15.42578125" style="12" customWidth="1"/>
    <col min="12" max="12" width="13.85546875" style="12" customWidth="1"/>
    <col min="13" max="13" width="1.7109375" style="20" customWidth="1"/>
    <col min="14" max="14" width="17.85546875" style="12" customWidth="1"/>
    <col min="15" max="15" width="1.7109375" style="12" customWidth="1"/>
    <col min="16" max="16" width="14.28515625" style="12" bestFit="1" customWidth="1"/>
    <col min="17" max="17" width="1.7109375" style="9" customWidth="1"/>
    <col min="18" max="18" width="17.140625" style="9" customWidth="1"/>
    <col min="19" max="16384" width="20" style="9"/>
  </cols>
  <sheetData>
    <row r="1" spans="1:18" s="3" customFormat="1" ht="23.65" customHeight="1" x14ac:dyDescent="0.25">
      <c r="C1" s="4" t="s">
        <v>29</v>
      </c>
      <c r="D1" s="5"/>
      <c r="E1" s="5"/>
      <c r="F1" s="6"/>
      <c r="G1" s="8" t="s">
        <v>3</v>
      </c>
      <c r="H1" s="7"/>
      <c r="I1" s="69" t="s">
        <v>21</v>
      </c>
      <c r="J1" s="69"/>
      <c r="K1" s="69"/>
      <c r="L1" s="69"/>
      <c r="M1" s="69"/>
      <c r="N1" s="69"/>
      <c r="O1" s="8"/>
      <c r="P1" s="70" t="s">
        <v>14</v>
      </c>
      <c r="Q1" s="70"/>
      <c r="R1" s="70"/>
    </row>
    <row r="2" spans="1:18" ht="21" x14ac:dyDescent="0.35">
      <c r="C2" s="10" t="s">
        <v>2</v>
      </c>
      <c r="D2" s="11"/>
      <c r="E2" s="11"/>
      <c r="F2" s="13"/>
      <c r="G2" s="14"/>
      <c r="H2" s="2"/>
      <c r="I2" s="16"/>
      <c r="J2" s="16"/>
      <c r="K2" s="16"/>
      <c r="L2" s="16"/>
      <c r="M2" s="16"/>
      <c r="N2" s="16"/>
      <c r="O2" s="15"/>
      <c r="P2" s="17"/>
      <c r="Q2" s="17"/>
      <c r="R2" s="17"/>
    </row>
    <row r="3" spans="1:18" s="19" customFormat="1" ht="5.25" customHeight="1" x14ac:dyDescent="0.25">
      <c r="A3" s="18"/>
      <c r="C3" s="20"/>
      <c r="D3" s="20"/>
      <c r="E3" s="20"/>
      <c r="F3" s="21"/>
      <c r="G3" s="22"/>
      <c r="H3" s="22"/>
      <c r="I3" s="20"/>
      <c r="J3" s="20"/>
      <c r="K3" s="20"/>
      <c r="L3" s="20"/>
      <c r="M3" s="20"/>
      <c r="N3" s="20"/>
      <c r="O3" s="20"/>
      <c r="P3" s="20"/>
    </row>
    <row r="4" spans="1:18" s="23" customFormat="1" ht="28.15" customHeight="1" x14ac:dyDescent="0.3">
      <c r="A4" s="63" t="s">
        <v>17</v>
      </c>
      <c r="C4" s="54" t="s">
        <v>0</v>
      </c>
      <c r="D4" s="24"/>
      <c r="E4" s="52" t="s">
        <v>18</v>
      </c>
      <c r="F4" s="25"/>
      <c r="G4" s="53">
        <v>5</v>
      </c>
      <c r="H4" s="31"/>
      <c r="I4" s="65">
        <f>ROUND(AVERAGE(G4,G6),1)</f>
        <v>5</v>
      </c>
      <c r="J4" s="24"/>
      <c r="K4" s="67" t="s">
        <v>9</v>
      </c>
      <c r="L4" s="65" t="str">
        <f>IF(AND(G4&gt;=3,G6&gt;=3),"NEIN","JA")</f>
        <v>NEIN</v>
      </c>
      <c r="M4" s="6"/>
      <c r="N4" s="64" t="str">
        <f>IF(AND(I4&gt;=4,L4="NEIN"),"bestanden","nicht bestanden")</f>
        <v>bestanden</v>
      </c>
      <c r="O4" s="24"/>
      <c r="P4" s="71">
        <f>ROUND(AVERAGE(I4,I8),1)</f>
        <v>4.5999999999999996</v>
      </c>
      <c r="R4" s="72" t="str">
        <f>IF(AND(N4="bestanden",N8="bestanden"),"QV bestanden","QV nicht bestanden")</f>
        <v>QV bestanden</v>
      </c>
    </row>
    <row r="5" spans="1:18" s="23" customFormat="1" ht="5.25" customHeight="1" x14ac:dyDescent="0.3">
      <c r="A5" s="63"/>
      <c r="C5" s="54"/>
      <c r="D5" s="24"/>
      <c r="E5" s="27"/>
      <c r="F5" s="25"/>
      <c r="G5" s="26"/>
      <c r="H5" s="26"/>
      <c r="I5" s="65"/>
      <c r="J5" s="24"/>
      <c r="K5" s="67"/>
      <c r="L5" s="65"/>
      <c r="M5" s="6"/>
      <c r="N5" s="64"/>
      <c r="O5" s="24"/>
      <c r="P5" s="71"/>
      <c r="R5" s="72"/>
    </row>
    <row r="6" spans="1:18" s="28" customFormat="1" ht="28.15" customHeight="1" x14ac:dyDescent="0.3">
      <c r="A6" s="63"/>
      <c r="C6" s="54"/>
      <c r="D6" s="29"/>
      <c r="E6" s="32" t="s">
        <v>19</v>
      </c>
      <c r="F6" s="25"/>
      <c r="G6" s="53">
        <v>5</v>
      </c>
      <c r="H6" s="31"/>
      <c r="I6" s="65"/>
      <c r="J6" s="30"/>
      <c r="K6" s="67"/>
      <c r="L6" s="65"/>
      <c r="M6" s="6"/>
      <c r="N6" s="64"/>
      <c r="O6" s="30"/>
      <c r="P6" s="71"/>
      <c r="R6" s="72"/>
    </row>
    <row r="7" spans="1:18" s="23" customFormat="1" ht="12" customHeight="1" x14ac:dyDescent="0.3">
      <c r="F7" s="25"/>
      <c r="G7" s="26"/>
      <c r="H7" s="26"/>
      <c r="I7" s="24"/>
      <c r="J7" s="24"/>
      <c r="K7" s="24"/>
      <c r="L7" s="24"/>
      <c r="M7" s="24"/>
      <c r="N7" s="24"/>
      <c r="O7" s="24"/>
      <c r="P7" s="71"/>
      <c r="R7" s="72"/>
    </row>
    <row r="8" spans="1:18" s="28" customFormat="1" ht="18" customHeight="1" x14ac:dyDescent="0.3">
      <c r="A8" s="66" t="s">
        <v>1</v>
      </c>
      <c r="B8" s="60"/>
      <c r="C8" s="43" t="s">
        <v>20</v>
      </c>
      <c r="D8" s="23"/>
      <c r="E8" s="43" t="s">
        <v>22</v>
      </c>
      <c r="F8" s="33"/>
      <c r="G8" s="57"/>
      <c r="H8" s="2"/>
      <c r="I8" s="65">
        <f>ROUND(AVERAGE(G12,G18,G20,G20,G22,G22),1)</f>
        <v>4.0999999999999996</v>
      </c>
      <c r="J8" s="34"/>
      <c r="K8" s="67" t="s">
        <v>8</v>
      </c>
      <c r="L8" s="68">
        <f>COUNTIF(G12:G22,"&lt;4")</f>
        <v>2</v>
      </c>
      <c r="M8" s="35"/>
      <c r="N8" s="64" t="str">
        <f>IF(AND(I8&gt;=4,L8&lt;3,L15&lt;2.1),"bestanden","nicht bestanden")</f>
        <v>bestanden</v>
      </c>
      <c r="O8" s="30"/>
      <c r="P8" s="71"/>
      <c r="R8" s="72"/>
    </row>
    <row r="9" spans="1:18" s="23" customFormat="1" ht="5.25" customHeight="1" x14ac:dyDescent="0.35">
      <c r="A9" s="66"/>
      <c r="B9" s="60"/>
      <c r="C9" s="10"/>
      <c r="D9" s="11"/>
      <c r="E9" s="11"/>
      <c r="F9" s="13"/>
      <c r="G9" s="22"/>
      <c r="H9" s="22"/>
      <c r="I9" s="65"/>
      <c r="J9" s="35"/>
      <c r="K9" s="67"/>
      <c r="L9" s="68"/>
      <c r="M9" s="35"/>
      <c r="N9" s="64"/>
      <c r="O9" s="24"/>
      <c r="P9" s="71"/>
      <c r="R9" s="72"/>
    </row>
    <row r="10" spans="1:18" s="28" customFormat="1" ht="18" customHeight="1" x14ac:dyDescent="0.3">
      <c r="A10" s="66"/>
      <c r="B10" s="60"/>
      <c r="C10" s="43" t="s">
        <v>20</v>
      </c>
      <c r="D10" s="23"/>
      <c r="E10" s="43" t="s">
        <v>23</v>
      </c>
      <c r="F10" s="33"/>
      <c r="G10" s="57"/>
      <c r="H10" s="2"/>
      <c r="I10" s="65"/>
      <c r="J10" s="34"/>
      <c r="K10" s="67"/>
      <c r="L10" s="68"/>
      <c r="M10" s="35"/>
      <c r="N10" s="64"/>
      <c r="O10" s="30"/>
      <c r="P10" s="71"/>
      <c r="R10" s="72"/>
    </row>
    <row r="11" spans="1:18" s="23" customFormat="1" ht="5.25" customHeight="1" x14ac:dyDescent="0.3">
      <c r="A11" s="66"/>
      <c r="B11" s="60"/>
      <c r="C11" s="44"/>
      <c r="D11" s="44"/>
      <c r="E11" s="44"/>
      <c r="F11" s="33"/>
      <c r="G11" s="1"/>
      <c r="H11" s="2"/>
      <c r="I11" s="65"/>
      <c r="J11" s="35"/>
      <c r="K11" s="67"/>
      <c r="L11" s="68"/>
      <c r="M11" s="35"/>
      <c r="N11" s="64"/>
      <c r="O11" s="24"/>
      <c r="P11" s="71"/>
      <c r="R11" s="72"/>
    </row>
    <row r="12" spans="1:18" s="37" customFormat="1" ht="18" customHeight="1" x14ac:dyDescent="0.35">
      <c r="A12" s="66"/>
      <c r="B12" s="60"/>
      <c r="C12" s="43" t="s">
        <v>26</v>
      </c>
      <c r="D12" s="23"/>
      <c r="E12" s="43"/>
      <c r="F12" s="33"/>
      <c r="G12" s="61">
        <v>4</v>
      </c>
      <c r="H12" s="2"/>
      <c r="I12" s="65"/>
      <c r="J12" s="38"/>
      <c r="K12" s="67"/>
      <c r="L12" s="68"/>
      <c r="M12" s="39"/>
      <c r="N12" s="64"/>
      <c r="P12" s="71"/>
      <c r="R12" s="72"/>
    </row>
    <row r="13" spans="1:18" ht="5.25" customHeight="1" x14ac:dyDescent="0.35">
      <c r="A13" s="66"/>
      <c r="B13" s="60"/>
      <c r="C13" s="10"/>
      <c r="D13" s="11"/>
      <c r="E13" s="11"/>
      <c r="F13" s="13"/>
      <c r="G13" s="40"/>
      <c r="H13" s="2"/>
      <c r="I13" s="65"/>
      <c r="J13" s="41"/>
      <c r="K13" s="67"/>
      <c r="L13" s="68"/>
      <c r="M13" s="42"/>
      <c r="N13" s="64"/>
      <c r="P13" s="71"/>
      <c r="R13" s="72"/>
    </row>
    <row r="14" spans="1:18" s="28" customFormat="1" ht="18" customHeight="1" x14ac:dyDescent="0.3">
      <c r="A14" s="66"/>
      <c r="B14" s="60"/>
      <c r="C14" s="45" t="s">
        <v>30</v>
      </c>
      <c r="D14" s="36"/>
      <c r="E14" s="45" t="s">
        <v>24</v>
      </c>
      <c r="F14" s="33"/>
      <c r="G14" s="58"/>
      <c r="H14" s="2"/>
      <c r="I14" s="65"/>
      <c r="J14" s="34"/>
      <c r="K14" s="67"/>
      <c r="L14" s="68"/>
      <c r="M14" s="35"/>
      <c r="N14" s="64"/>
      <c r="O14" s="30"/>
      <c r="P14" s="71"/>
      <c r="R14" s="72"/>
    </row>
    <row r="15" spans="1:18" s="28" customFormat="1" ht="5.25" customHeight="1" x14ac:dyDescent="0.3">
      <c r="A15" s="66"/>
      <c r="B15" s="60"/>
      <c r="C15" s="44"/>
      <c r="D15" s="44"/>
      <c r="E15" s="44"/>
      <c r="F15" s="33"/>
      <c r="G15" s="55"/>
      <c r="H15" s="2"/>
      <c r="I15" s="65"/>
      <c r="J15" s="34"/>
      <c r="K15" s="67" t="s">
        <v>15</v>
      </c>
      <c r="L15" s="65">
        <f>SUM(IF(G12&lt;4,4-G12,0),IF(G18&lt;4,4-G18,0),IF(G20&lt;4,4-G20,0),IF(G22&lt;4,4-G22,0),IF(G20&lt;4,4-G20,0),IF(G22&lt;4,4-G22,0))</f>
        <v>1.5</v>
      </c>
      <c r="M15" s="35"/>
      <c r="N15" s="64"/>
      <c r="O15" s="30"/>
      <c r="P15" s="71"/>
      <c r="R15" s="72"/>
    </row>
    <row r="16" spans="1:18" s="28" customFormat="1" ht="18" customHeight="1" x14ac:dyDescent="0.3">
      <c r="A16" s="66"/>
      <c r="B16" s="60"/>
      <c r="C16" s="45" t="s">
        <v>30</v>
      </c>
      <c r="D16" s="36"/>
      <c r="E16" s="45" t="s">
        <v>25</v>
      </c>
      <c r="F16" s="33"/>
      <c r="G16" s="58"/>
      <c r="H16" s="2"/>
      <c r="I16" s="65"/>
      <c r="J16" s="34"/>
      <c r="K16" s="67"/>
      <c r="L16" s="65"/>
      <c r="M16" s="35"/>
      <c r="N16" s="64"/>
      <c r="O16" s="30"/>
      <c r="P16" s="71"/>
      <c r="R16" s="72"/>
    </row>
    <row r="17" spans="1:18" s="28" customFormat="1" ht="4.5" customHeight="1" x14ac:dyDescent="0.3">
      <c r="A17" s="66"/>
      <c r="B17" s="60"/>
      <c r="C17" s="44"/>
      <c r="D17" s="44"/>
      <c r="E17" s="44"/>
      <c r="F17" s="33"/>
      <c r="G17" s="1"/>
      <c r="H17" s="2"/>
      <c r="I17" s="65"/>
      <c r="J17" s="34"/>
      <c r="K17" s="67"/>
      <c r="L17" s="65"/>
      <c r="M17" s="35"/>
      <c r="N17" s="64"/>
      <c r="O17" s="30"/>
      <c r="P17" s="71"/>
      <c r="R17" s="72"/>
    </row>
    <row r="18" spans="1:18" s="28" customFormat="1" ht="18" customHeight="1" x14ac:dyDescent="0.3">
      <c r="A18" s="66"/>
      <c r="B18" s="60"/>
      <c r="C18" s="45" t="s">
        <v>31</v>
      </c>
      <c r="D18" s="36"/>
      <c r="E18" s="45"/>
      <c r="F18" s="33"/>
      <c r="G18" s="62">
        <v>3.5</v>
      </c>
      <c r="H18" s="2"/>
      <c r="I18" s="65"/>
      <c r="J18" s="34"/>
      <c r="K18" s="67"/>
      <c r="L18" s="65"/>
      <c r="M18" s="35"/>
      <c r="N18" s="64"/>
      <c r="O18" s="30"/>
      <c r="P18" s="71"/>
      <c r="R18" s="72"/>
    </row>
    <row r="19" spans="1:18" s="28" customFormat="1" ht="5.25" customHeight="1" x14ac:dyDescent="0.3">
      <c r="A19" s="66"/>
      <c r="B19" s="60"/>
      <c r="C19" s="46"/>
      <c r="D19" s="46"/>
      <c r="E19" s="46"/>
      <c r="F19" s="33"/>
      <c r="G19" s="1"/>
      <c r="H19" s="2"/>
      <c r="I19" s="65"/>
      <c r="J19" s="34"/>
      <c r="K19" s="67"/>
      <c r="L19" s="65"/>
      <c r="M19" s="35"/>
      <c r="N19" s="64"/>
      <c r="O19" s="30"/>
      <c r="P19" s="71"/>
      <c r="R19" s="72"/>
    </row>
    <row r="20" spans="1:18" ht="14.65" customHeight="1" x14ac:dyDescent="0.3">
      <c r="A20" s="66"/>
      <c r="B20" s="60"/>
      <c r="C20" s="47" t="s">
        <v>16</v>
      </c>
      <c r="D20" s="36"/>
      <c r="E20" s="47" t="s">
        <v>27</v>
      </c>
      <c r="F20" s="33"/>
      <c r="G20" s="56">
        <v>3.5</v>
      </c>
      <c r="H20" s="2"/>
      <c r="I20" s="65"/>
      <c r="K20" s="67"/>
      <c r="L20" s="65"/>
      <c r="N20" s="64"/>
      <c r="P20" s="71"/>
      <c r="R20" s="72"/>
    </row>
    <row r="21" spans="1:18" ht="6" customHeight="1" x14ac:dyDescent="0.3">
      <c r="A21" s="66"/>
      <c r="B21" s="60"/>
      <c r="C21" s="46"/>
      <c r="D21" s="46"/>
      <c r="E21" s="46"/>
      <c r="F21" s="33"/>
      <c r="G21" s="1"/>
      <c r="H21" s="2"/>
      <c r="I21" s="65"/>
      <c r="K21" s="67"/>
      <c r="L21" s="65"/>
      <c r="N21" s="64"/>
      <c r="P21" s="71"/>
      <c r="R21" s="72"/>
    </row>
    <row r="22" spans="1:18" ht="14.65" customHeight="1" x14ac:dyDescent="0.3">
      <c r="A22" s="66"/>
      <c r="C22" s="47" t="s">
        <v>32</v>
      </c>
      <c r="D22" s="36"/>
      <c r="E22" s="47" t="s">
        <v>28</v>
      </c>
      <c r="F22" s="33"/>
      <c r="G22" s="56">
        <v>5</v>
      </c>
      <c r="H22" s="2"/>
      <c r="I22" s="65"/>
      <c r="K22" s="67"/>
      <c r="L22" s="65"/>
      <c r="N22" s="64"/>
      <c r="P22" s="71"/>
      <c r="R22" s="72"/>
    </row>
    <row r="23" spans="1:18" ht="7.15" customHeight="1" x14ac:dyDescent="0.3">
      <c r="A23" s="60"/>
      <c r="C23" s="46"/>
      <c r="D23" s="46"/>
      <c r="E23" s="46"/>
      <c r="F23" s="33"/>
      <c r="G23" s="1"/>
      <c r="H23" s="2"/>
      <c r="I23" s="65"/>
      <c r="K23" s="67"/>
      <c r="L23" s="59"/>
      <c r="N23" s="64"/>
      <c r="P23" s="71"/>
      <c r="R23" s="72"/>
    </row>
    <row r="24" spans="1:18" ht="14.65" customHeight="1" x14ac:dyDescent="0.25">
      <c r="A24" s="50"/>
      <c r="C24" s="46"/>
      <c r="D24" s="46"/>
      <c r="E24" s="46"/>
      <c r="F24" s="33"/>
      <c r="G24" s="1"/>
    </row>
    <row r="25" spans="1:18" ht="14.65" customHeight="1" x14ac:dyDescent="0.25">
      <c r="A25" s="50"/>
      <c r="E25" s="19"/>
    </row>
    <row r="26" spans="1:18" ht="14.65" customHeight="1" x14ac:dyDescent="0.25">
      <c r="A26" s="50"/>
      <c r="C26" s="48" t="s">
        <v>10</v>
      </c>
      <c r="D26" s="49"/>
      <c r="E26" s="49"/>
    </row>
    <row r="27" spans="1:18" ht="14.65" customHeight="1" x14ac:dyDescent="0.25">
      <c r="A27" s="50"/>
      <c r="C27" s="48" t="s">
        <v>4</v>
      </c>
      <c r="D27" s="49"/>
      <c r="E27" s="49"/>
    </row>
    <row r="28" spans="1:18" ht="14.65" customHeight="1" x14ac:dyDescent="0.25">
      <c r="A28" s="50"/>
      <c r="C28" s="49" t="s">
        <v>5</v>
      </c>
      <c r="D28" s="49"/>
      <c r="E28" s="49"/>
    </row>
    <row r="29" spans="1:18" ht="14.65" customHeight="1" x14ac:dyDescent="0.25">
      <c r="A29" s="50"/>
      <c r="C29" s="49" t="s">
        <v>7</v>
      </c>
      <c r="D29" s="49"/>
      <c r="E29" s="49"/>
    </row>
    <row r="30" spans="1:18" ht="14.65" customHeight="1" x14ac:dyDescent="0.25">
      <c r="A30" s="50"/>
      <c r="C30" s="49" t="s">
        <v>6</v>
      </c>
      <c r="D30" s="49"/>
      <c r="E30" s="49"/>
    </row>
    <row r="31" spans="1:18" x14ac:dyDescent="0.25">
      <c r="A31" s="50"/>
      <c r="C31" s="48" t="s">
        <v>11</v>
      </c>
      <c r="D31" s="49"/>
      <c r="E31" s="49"/>
    </row>
    <row r="32" spans="1:18" x14ac:dyDescent="0.25">
      <c r="C32" s="49" t="s">
        <v>5</v>
      </c>
      <c r="D32" s="49"/>
      <c r="E32" s="49"/>
    </row>
    <row r="33" spans="3:5" x14ac:dyDescent="0.25">
      <c r="C33" s="49" t="s">
        <v>12</v>
      </c>
      <c r="D33" s="49"/>
      <c r="E33" s="49"/>
    </row>
    <row r="34" spans="3:5" x14ac:dyDescent="0.25">
      <c r="C34" s="49" t="s">
        <v>13</v>
      </c>
      <c r="D34" s="49"/>
      <c r="E34" s="49"/>
    </row>
    <row r="42" spans="3:5" x14ac:dyDescent="0.25">
      <c r="E42" s="51"/>
    </row>
  </sheetData>
  <sheetProtection password="CA6F" sheet="1" objects="1" scenarios="1" selectLockedCells="1"/>
  <mergeCells count="16">
    <mergeCell ref="I1:N1"/>
    <mergeCell ref="P1:R1"/>
    <mergeCell ref="L4:L6"/>
    <mergeCell ref="K4:K6"/>
    <mergeCell ref="N8:N23"/>
    <mergeCell ref="P4:P23"/>
    <mergeCell ref="R4:R23"/>
    <mergeCell ref="A4:A6"/>
    <mergeCell ref="N4:N6"/>
    <mergeCell ref="I4:I6"/>
    <mergeCell ref="A8:A22"/>
    <mergeCell ref="I8:I23"/>
    <mergeCell ref="K8:K14"/>
    <mergeCell ref="L8:L14"/>
    <mergeCell ref="K15:K23"/>
    <mergeCell ref="L15:L22"/>
  </mergeCells>
  <phoneticPr fontId="24" type="noConversion"/>
  <conditionalFormatting sqref="P3:P4 B23 C28:E28 F2:H2 I8 F1:I1 F3:I4 F7:I7 F5:H6 F9:H11 H12:H17 G15 F14 F19:H22 H23 F24:I1048576">
    <cfRule type="cellIs" dxfId="16" priority="51" operator="lessThan">
      <formula>4</formula>
    </cfRule>
  </conditionalFormatting>
  <conditionalFormatting sqref="L15">
    <cfRule type="cellIs" dxfId="15" priority="50" operator="greaterThan">
      <formula>2</formula>
    </cfRule>
  </conditionalFormatting>
  <conditionalFormatting sqref="P1 P24:P1048576">
    <cfRule type="cellIs" dxfId="14" priority="47" operator="lessThan">
      <formula>4</formula>
    </cfRule>
  </conditionalFormatting>
  <conditionalFormatting sqref="G14">
    <cfRule type="cellIs" dxfId="13" priority="43" operator="lessThan">
      <formula>4</formula>
    </cfRule>
  </conditionalFormatting>
  <conditionalFormatting sqref="L4:L6">
    <cfRule type="cellIs" dxfId="12" priority="42" operator="equal">
      <formula>"JA"</formula>
    </cfRule>
  </conditionalFormatting>
  <conditionalFormatting sqref="N4 N8">
    <cfRule type="cellIs" dxfId="11" priority="41" operator="equal">
      <formula>"nicht bestanden"</formula>
    </cfRule>
  </conditionalFormatting>
  <conditionalFormatting sqref="R4">
    <cfRule type="cellIs" dxfId="10" priority="40" operator="equal">
      <formula>"QV nicht bestanden"</formula>
    </cfRule>
  </conditionalFormatting>
  <conditionalFormatting sqref="L8">
    <cfRule type="cellIs" dxfId="9" priority="32" operator="greaterThan">
      <formula>2</formula>
    </cfRule>
  </conditionalFormatting>
  <conditionalFormatting sqref="H18 F15:F16">
    <cfRule type="cellIs" dxfId="8" priority="30" operator="lessThan">
      <formula>4</formula>
    </cfRule>
  </conditionalFormatting>
  <conditionalFormatting sqref="G16">
    <cfRule type="cellIs" dxfId="7" priority="29" operator="lessThan">
      <formula>4</formula>
    </cfRule>
  </conditionalFormatting>
  <conditionalFormatting sqref="F8:H8">
    <cfRule type="cellIs" dxfId="6" priority="28" operator="lessThan">
      <formula>4</formula>
    </cfRule>
  </conditionalFormatting>
  <conditionalFormatting sqref="F13:G13">
    <cfRule type="cellIs" dxfId="5" priority="26" operator="lessThan">
      <formula>4</formula>
    </cfRule>
  </conditionalFormatting>
  <conditionalFormatting sqref="F12:G12">
    <cfRule type="cellIs" dxfId="4" priority="25" operator="lessThan">
      <formula>4</formula>
    </cfRule>
  </conditionalFormatting>
  <conditionalFormatting sqref="G17">
    <cfRule type="cellIs" dxfId="3" priority="23" operator="lessThan">
      <formula>4</formula>
    </cfRule>
  </conditionalFormatting>
  <conditionalFormatting sqref="F17:F18">
    <cfRule type="cellIs" dxfId="2" priority="22" operator="lessThan">
      <formula>4</formula>
    </cfRule>
  </conditionalFormatting>
  <conditionalFormatting sqref="G18">
    <cfRule type="cellIs" dxfId="1" priority="21" operator="lessThan">
      <formula>4</formula>
    </cfRule>
  </conditionalFormatting>
  <conditionalFormatting sqref="F23:G23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53" orientation="landscape"/>
  <headerFooter>
    <oddHeader>&amp;LNotenberechnung Kauffrau/Kaufmann EFZ nach BiVo 2012</oddHeader>
    <oddFooter>&amp;LEHB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5dd92d408015e691cc881f0a50397bf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1a4129eff7868b77e03041878f8e0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description="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15A87-2DD2-4976-BA42-1DCFDA5E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BFF2219-CC38-4244-8E9A-3B3DBCE92AD4}">
  <ds:schemaRefs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B-Profil</vt:lpstr>
      <vt:lpstr>'Notenrechner B-Profil'!Druckbereich</vt:lpstr>
    </vt:vector>
  </TitlesOfParts>
  <Company>EHB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Hort Susanne</cp:lastModifiedBy>
  <cp:lastPrinted>2012-01-27T12:23:14Z</cp:lastPrinted>
  <dcterms:created xsi:type="dcterms:W3CDTF">2011-09-11T12:10:47Z</dcterms:created>
  <dcterms:modified xsi:type="dcterms:W3CDTF">2021-07-06T14:07:11Z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