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_E-Gruppe\2 Reglemente\Notenrechner\Abschluss 2022\"/>
    </mc:Choice>
  </mc:AlternateContent>
  <bookViews>
    <workbookView xWindow="240" yWindow="195" windowWidth="14415" windowHeight="8385"/>
  </bookViews>
  <sheets>
    <sheet name="Notenrechner E-Profil" sheetId="16" r:id="rId1"/>
  </sheets>
  <definedNames>
    <definedName name="_xlnm.Print_Area" localSheetId="0">'Notenrechner E-Profil'!$A$1:$AI$42</definedName>
  </definedNames>
  <calcPr calcId="152511"/>
</workbook>
</file>

<file path=xl/calcChain.xml><?xml version="1.0" encoding="utf-8"?>
<calcChain xmlns="http://schemas.openxmlformats.org/spreadsheetml/2006/main">
  <c r="T4" i="16" l="1"/>
  <c r="T20" i="16" l="1"/>
  <c r="T16" i="16"/>
  <c r="T28" i="16"/>
  <c r="T24" i="16"/>
  <c r="T18" i="16"/>
  <c r="T14" i="16"/>
  <c r="T26" i="16" l="1"/>
  <c r="X26" i="16" s="1"/>
  <c r="X20" i="16"/>
  <c r="X18" i="16"/>
  <c r="X16" i="16"/>
  <c r="X24" i="16"/>
  <c r="X22" i="16"/>
  <c r="X14" i="16"/>
  <c r="AC12" i="16" s="1"/>
  <c r="X10" i="16"/>
  <c r="Z4" i="16"/>
  <c r="X8" i="16"/>
  <c r="X4" i="16" l="1"/>
  <c r="AC4" i="16" s="1"/>
  <c r="Z12" i="16" l="1"/>
  <c r="AG4" i="16" s="1"/>
  <c r="AC20" i="16"/>
  <c r="AC8" i="16"/>
  <c r="AE12" i="16" l="1"/>
  <c r="AE4" i="16"/>
  <c r="AI4" i="16" l="1"/>
</calcChain>
</file>

<file path=xl/sharedStrings.xml><?xml version="1.0" encoding="utf-8"?>
<sst xmlns="http://schemas.openxmlformats.org/spreadsheetml/2006/main" count="51" uniqueCount="47">
  <si>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</si>
  <si>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</si>
  <si>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</si>
  <si>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</si>
  <si>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</si>
  <si>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</si>
  <si>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</si>
  <si>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</si>
  <si>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</si>
  <si>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</si>
  <si>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</si>
  <si>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</si>
  <si>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</si>
  <si>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</si>
  <si>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</si>
  <si>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</si>
  <si>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</si>
  <si>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</si>
  <si>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</si>
  <si>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</si>
  <si>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</si>
  <si>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</si>
  <si>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</si>
  <si>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</si>
  <si>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</si>
  <si>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</si>
  <si>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</si>
  <si>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</si>
  <si>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</si>
  <si>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</si>
  <si>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</si>
  <si>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</si>
  <si>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</si>
  <si>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</si>
  <si>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</si>
  <si>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</si>
  <si>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</si>
  <si>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</si>
  <si>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</si>
  <si>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</si>
  <si>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</si>
  <si>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</si>
  <si>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1. Fremdsprache</t>
  </si>
  <si>
    <t>2. Fremdsprache</t>
  </si>
  <si>
    <t>IKA</t>
  </si>
  <si>
    <t>Notenrechner BiVo Kauffrau/Kaufmann EFZ - E-Profil</t>
  </si>
  <si>
    <t xml:space="preserve"> Erfahrungsnoten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</si>
</sst>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18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15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6" fillId="11" borderId="0" xfId="0" applyNumberFormat="1" applyFont="1" applyFill="1" applyBorder="1" applyAlignment="1" applyProtection="1">
      <alignment horizont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I47"/>
  <sheetViews>
    <sheetView showGridLines="0" tabSelected="1" zoomScale="70" zoomScaleNormal="70" zoomScalePageLayoutView="75" workbookViewId="0">
      <selection activeCell="I4" sqref="I4"/>
    </sheetView>
  </sheetViews>
  <sheetFormatPr baseColWidth="10" defaultColWidth="20" defaultRowHeight="15" x14ac:dyDescent="0.25"/>
  <cols>
    <col min="1" max="1" width="4.7109375" style="14" bestFit="1" customWidth="1"/>
    <col min="2" max="2" width="1.7109375" style="14" customWidth="1"/>
    <col min="3" max="3" width="45" style="14" customWidth="1"/>
    <col min="4" max="4" width="1.85546875" style="24" customWidth="1"/>
    <col min="5" max="5" width="61.85546875" style="14" customWidth="1"/>
    <col min="6" max="6" width="1.28515625" style="14" customWidth="1"/>
    <col min="7" max="7" width="10.7109375" style="14" customWidth="1"/>
    <col min="8" max="8" width="1.7109375" style="24" customWidth="1"/>
    <col min="9" max="9" width="10.7109375" style="14" customWidth="1"/>
    <col min="10" max="10" width="1.7109375" style="14" customWidth="1"/>
    <col min="11" max="11" width="10.7109375" style="14" customWidth="1"/>
    <col min="12" max="12" width="1.7109375" style="24" customWidth="1"/>
    <col min="13" max="14" width="5.7109375" style="14" customWidth="1"/>
    <col min="15" max="15" width="1.7109375" style="24" customWidth="1"/>
    <col min="16" max="16" width="10.7109375" style="14" customWidth="1"/>
    <col min="17" max="17" width="1.7109375" style="24" customWidth="1"/>
    <col min="18" max="18" width="10.7109375" style="24" customWidth="1"/>
    <col min="19" max="19" width="1.7109375" style="24" customWidth="1"/>
    <col min="20" max="20" width="20.28515625" style="85" customWidth="1"/>
    <col min="21" max="21" width="1.7109375" style="25" customWidth="1"/>
    <col min="22" max="22" width="16.7109375" style="17" bestFit="1" customWidth="1"/>
    <col min="23" max="23" width="1.7109375" style="25" customWidth="1"/>
    <col min="24" max="24" width="11.7109375" style="17" bestFit="1" customWidth="1"/>
    <col min="25" max="25" width="1.7109375" style="17" customWidth="1"/>
    <col min="26" max="26" width="14.28515625" style="17" bestFit="1" customWidth="1"/>
    <col min="27" max="27" width="1.7109375" style="17" customWidth="1"/>
    <col min="28" max="28" width="15.42578125" style="17" customWidth="1"/>
    <col min="29" max="29" width="13.85546875" style="17" customWidth="1"/>
    <col min="30" max="30" width="1.7109375" style="25" customWidth="1"/>
    <col min="31" max="31" width="14.28515625" style="17" bestFit="1" customWidth="1"/>
    <col min="32" max="32" width="1.7109375" style="17" customWidth="1"/>
    <col min="33" max="33" width="14.28515625" style="17" bestFit="1" customWidth="1"/>
    <col min="34" max="34" width="1.7109375" style="14" customWidth="1"/>
    <col min="35" max="35" width="14.28515625" style="14" bestFit="1" customWidth="1"/>
    <col min="36" max="16384" width="20" style="14"/>
  </cols>
  <sheetData>
    <row r="1" spans="1:35" s="8" customFormat="1" ht="23.45" customHeight="1" x14ac:dyDescent="0.25">
      <c r="C1" s="9" t="s">
        <v>45</v>
      </c>
      <c r="D1" s="10"/>
      <c r="E1" s="1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"/>
      <c r="T1" s="122" t="s">
        <v>40</v>
      </c>
      <c r="U1" s="12"/>
      <c r="V1" s="13" t="s">
        <v>21</v>
      </c>
      <c r="W1" s="12"/>
      <c r="X1" s="13" t="s">
        <v>22</v>
      </c>
      <c r="Y1" s="13"/>
      <c r="Z1" s="123" t="s">
        <v>41</v>
      </c>
      <c r="AA1" s="123"/>
      <c r="AB1" s="123"/>
      <c r="AC1" s="123"/>
      <c r="AD1" s="123"/>
      <c r="AE1" s="123"/>
      <c r="AF1" s="13"/>
      <c r="AG1" s="124" t="s">
        <v>35</v>
      </c>
      <c r="AH1" s="124"/>
      <c r="AI1" s="124"/>
    </row>
    <row r="2" spans="1:35" ht="21" x14ac:dyDescent="0.35">
      <c r="C2" s="15" t="s">
        <v>15</v>
      </c>
      <c r="D2" s="16"/>
      <c r="E2" s="16"/>
      <c r="F2" s="17"/>
      <c r="G2" s="125" t="s">
        <v>19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8"/>
      <c r="T2" s="122"/>
      <c r="U2" s="5"/>
      <c r="V2" s="19"/>
      <c r="W2" s="5"/>
      <c r="X2" s="19"/>
      <c r="Y2" s="20"/>
      <c r="Z2" s="21"/>
      <c r="AA2" s="21"/>
      <c r="AB2" s="21"/>
      <c r="AC2" s="21"/>
      <c r="AD2" s="21"/>
      <c r="AE2" s="21"/>
      <c r="AF2" s="20"/>
      <c r="AG2" s="22"/>
      <c r="AH2" s="22"/>
      <c r="AI2" s="22"/>
    </row>
    <row r="3" spans="1:35" s="24" customFormat="1" ht="5.25" customHeight="1" x14ac:dyDescent="0.25">
      <c r="A3" s="23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8"/>
      <c r="U3" s="29"/>
      <c r="V3" s="29"/>
      <c r="W3" s="29"/>
      <c r="X3" s="29"/>
      <c r="Y3" s="25"/>
      <c r="Z3" s="25"/>
      <c r="AA3" s="25"/>
      <c r="AB3" s="25"/>
      <c r="AC3" s="25"/>
      <c r="AD3" s="25"/>
      <c r="AE3" s="25"/>
      <c r="AF3" s="25"/>
      <c r="AG3" s="25"/>
    </row>
    <row r="4" spans="1:35" s="30" customFormat="1" ht="27.95" customHeight="1" x14ac:dyDescent="0.3">
      <c r="A4" s="116" t="s">
        <v>11</v>
      </c>
      <c r="C4" s="117" t="s">
        <v>0</v>
      </c>
      <c r="D4" s="31"/>
      <c r="E4" s="32" t="s">
        <v>23</v>
      </c>
      <c r="F4" s="31"/>
      <c r="G4" s="101"/>
      <c r="H4" s="91"/>
      <c r="I4" s="101"/>
      <c r="J4" s="94"/>
      <c r="K4" s="101"/>
      <c r="L4" s="91"/>
      <c r="M4" s="118"/>
      <c r="N4" s="118"/>
      <c r="O4" s="94"/>
      <c r="P4" s="101"/>
      <c r="Q4" s="91"/>
      <c r="R4" s="101"/>
      <c r="S4" s="33"/>
      <c r="T4" s="119" t="e">
        <f>ROUND(AVERAGE(G4,I4,K4,M4,P4,R4,G6,M6)*2,0)/2</f>
        <v>#DIV/0!</v>
      </c>
      <c r="U4" s="92"/>
      <c r="V4" s="34"/>
      <c r="W4" s="34"/>
      <c r="X4" s="119" t="e">
        <f>T4</f>
        <v>#DIV/0!</v>
      </c>
      <c r="Y4" s="31"/>
      <c r="Z4" s="130" t="e">
        <f>ROUND(AVERAGE(T4,T4,V8,V10),1)</f>
        <v>#DIV/0!</v>
      </c>
      <c r="AA4" s="31"/>
      <c r="AB4" s="131" t="s">
        <v>29</v>
      </c>
      <c r="AC4" s="129">
        <f>COUNTIF(X4:X10,"&lt;4")</f>
        <v>2</v>
      </c>
      <c r="AD4" s="35"/>
      <c r="AE4" s="126" t="e">
        <f>IF(AND(Z4&gt;=4,AC4&lt;=1,AC8="NEIN"),"bestanden","nicht bestanden")</f>
        <v>#DIV/0!</v>
      </c>
      <c r="AF4" s="31"/>
      <c r="AG4" s="127" t="e">
        <f>ROUND(AVERAGE(Z4,Z12),1)</f>
        <v>#DIV/0!</v>
      </c>
      <c r="AI4" s="128" t="e">
        <f>IF(AND(AE4="bestanden",AE12="bestanden"),"QV bestanden","QV nicht bestanden")</f>
        <v>#DIV/0!</v>
      </c>
    </row>
    <row r="5" spans="1:35" s="30" customFormat="1" ht="5.25" customHeight="1" x14ac:dyDescent="0.3">
      <c r="A5" s="116"/>
      <c r="C5" s="117"/>
      <c r="D5" s="31"/>
      <c r="E5" s="36"/>
      <c r="F5" s="31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33"/>
      <c r="T5" s="119"/>
      <c r="U5" s="92"/>
      <c r="V5" s="34"/>
      <c r="W5" s="34"/>
      <c r="X5" s="119"/>
      <c r="Y5" s="31"/>
      <c r="Z5" s="130"/>
      <c r="AA5" s="31"/>
      <c r="AB5" s="131"/>
      <c r="AC5" s="129"/>
      <c r="AD5" s="35"/>
      <c r="AE5" s="126"/>
      <c r="AF5" s="31"/>
      <c r="AG5" s="127"/>
      <c r="AI5" s="128"/>
    </row>
    <row r="6" spans="1:35" s="37" customFormat="1" ht="27.95" customHeight="1" x14ac:dyDescent="0.3">
      <c r="A6" s="116"/>
      <c r="C6" s="117"/>
      <c r="D6" s="38"/>
      <c r="E6" s="39" t="s">
        <v>24</v>
      </c>
      <c r="G6" s="118"/>
      <c r="H6" s="118"/>
      <c r="I6" s="118"/>
      <c r="J6" s="118"/>
      <c r="K6" s="118"/>
      <c r="L6" s="91"/>
      <c r="M6" s="118"/>
      <c r="N6" s="118"/>
      <c r="O6" s="118"/>
      <c r="P6" s="118"/>
      <c r="Q6" s="118"/>
      <c r="R6" s="118"/>
      <c r="S6" s="33"/>
      <c r="T6" s="119"/>
      <c r="U6" s="92"/>
      <c r="V6" s="34"/>
      <c r="W6" s="34"/>
      <c r="X6" s="119"/>
      <c r="Y6" s="40"/>
      <c r="Z6" s="130"/>
      <c r="AA6" s="40"/>
      <c r="AB6" s="131"/>
      <c r="AC6" s="129"/>
      <c r="AD6" s="35"/>
      <c r="AE6" s="126"/>
      <c r="AF6" s="40"/>
      <c r="AG6" s="127"/>
      <c r="AI6" s="128"/>
    </row>
    <row r="7" spans="1:35" s="30" customFormat="1" ht="5.25" customHeight="1" x14ac:dyDescent="0.4">
      <c r="A7" s="116"/>
      <c r="C7" s="117"/>
      <c r="D7" s="38"/>
      <c r="E7" s="41"/>
      <c r="G7" s="91"/>
      <c r="H7" s="91"/>
      <c r="I7" s="91"/>
      <c r="J7" s="33"/>
      <c r="K7" s="91"/>
      <c r="L7" s="91"/>
      <c r="M7" s="91"/>
      <c r="N7" s="91"/>
      <c r="O7" s="33"/>
      <c r="P7" s="91"/>
      <c r="Q7" s="91"/>
      <c r="R7" s="91"/>
      <c r="S7" s="33"/>
      <c r="T7" s="92"/>
      <c r="U7" s="34"/>
      <c r="V7" s="34"/>
      <c r="W7" s="34"/>
      <c r="X7" s="42"/>
      <c r="Y7" s="31"/>
      <c r="Z7" s="130"/>
      <c r="AA7" s="31"/>
      <c r="AB7" s="43"/>
      <c r="AC7" s="44"/>
      <c r="AD7" s="45"/>
      <c r="AE7" s="126"/>
      <c r="AF7" s="31"/>
      <c r="AG7" s="127"/>
      <c r="AI7" s="128"/>
    </row>
    <row r="8" spans="1:35" s="30" customFormat="1" ht="27.95" customHeight="1" x14ac:dyDescent="0.3">
      <c r="A8" s="116"/>
      <c r="C8" s="117"/>
      <c r="D8" s="31"/>
      <c r="E8" s="90" t="s">
        <v>10</v>
      </c>
      <c r="F8" s="31"/>
      <c r="G8" s="91"/>
      <c r="H8" s="91"/>
      <c r="I8" s="91"/>
      <c r="J8" s="94"/>
      <c r="K8" s="91"/>
      <c r="L8" s="91"/>
      <c r="M8" s="120"/>
      <c r="N8" s="120"/>
      <c r="O8" s="94"/>
      <c r="P8" s="91"/>
      <c r="Q8" s="91"/>
      <c r="R8" s="91"/>
      <c r="S8" s="33"/>
      <c r="T8" s="132"/>
      <c r="U8" s="92"/>
      <c r="V8" s="103"/>
      <c r="W8" s="47"/>
      <c r="X8" s="46">
        <f>V8</f>
        <v>0</v>
      </c>
      <c r="Y8" s="31"/>
      <c r="Z8" s="130"/>
      <c r="AA8" s="31"/>
      <c r="AB8" s="131" t="s">
        <v>30</v>
      </c>
      <c r="AC8" s="130" t="e">
        <f>IF(AND(X4&gt;=3,X8&gt;=3,X10&gt;=3),"NEIN","JA")</f>
        <v>#DIV/0!</v>
      </c>
      <c r="AD8" s="11"/>
      <c r="AE8" s="126"/>
      <c r="AF8" s="31"/>
      <c r="AG8" s="127"/>
      <c r="AI8" s="128"/>
    </row>
    <row r="9" spans="1:35" s="30" customFormat="1" ht="5.25" customHeight="1" x14ac:dyDescent="0.3">
      <c r="A9" s="116"/>
      <c r="C9" s="117"/>
      <c r="D9" s="31"/>
      <c r="E9" s="36"/>
      <c r="F9" s="31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33"/>
      <c r="T9" s="132"/>
      <c r="U9" s="92"/>
      <c r="V9" s="34"/>
      <c r="W9" s="34"/>
      <c r="X9" s="34"/>
      <c r="Y9" s="31"/>
      <c r="Z9" s="130"/>
      <c r="AA9" s="31"/>
      <c r="AB9" s="131"/>
      <c r="AC9" s="130"/>
      <c r="AD9" s="11"/>
      <c r="AE9" s="126"/>
      <c r="AF9" s="31"/>
      <c r="AG9" s="127"/>
      <c r="AI9" s="128"/>
    </row>
    <row r="10" spans="1:35" s="37" customFormat="1" ht="27.95" customHeight="1" x14ac:dyDescent="0.3">
      <c r="A10" s="116"/>
      <c r="C10" s="117"/>
      <c r="D10" s="38"/>
      <c r="E10" s="48" t="s">
        <v>9</v>
      </c>
      <c r="G10" s="120"/>
      <c r="H10" s="120"/>
      <c r="I10" s="120"/>
      <c r="J10" s="120"/>
      <c r="K10" s="120"/>
      <c r="L10" s="91"/>
      <c r="M10" s="120"/>
      <c r="N10" s="120"/>
      <c r="O10" s="120"/>
      <c r="P10" s="120"/>
      <c r="Q10" s="120"/>
      <c r="R10" s="120"/>
      <c r="S10" s="33"/>
      <c r="T10" s="132"/>
      <c r="U10" s="92"/>
      <c r="V10" s="103"/>
      <c r="W10" s="47"/>
      <c r="X10" s="46">
        <f>V10</f>
        <v>0</v>
      </c>
      <c r="Y10" s="40"/>
      <c r="Z10" s="130"/>
      <c r="AA10" s="40"/>
      <c r="AB10" s="131"/>
      <c r="AC10" s="130"/>
      <c r="AD10" s="11"/>
      <c r="AE10" s="126"/>
      <c r="AF10" s="40"/>
      <c r="AG10" s="127"/>
      <c r="AI10" s="128"/>
    </row>
    <row r="11" spans="1:35" s="30" customFormat="1" ht="12" customHeight="1" x14ac:dyDescent="0.3"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92"/>
      <c r="U11" s="34"/>
      <c r="V11" s="34"/>
      <c r="W11" s="34"/>
      <c r="X11" s="34"/>
      <c r="Y11" s="31"/>
      <c r="Z11" s="31"/>
      <c r="AA11" s="31"/>
      <c r="AB11" s="31"/>
      <c r="AC11" s="31"/>
      <c r="AD11" s="31"/>
      <c r="AE11" s="31"/>
      <c r="AF11" s="31"/>
      <c r="AG11" s="127"/>
      <c r="AI11" s="128"/>
    </row>
    <row r="12" spans="1:35" s="37" customFormat="1" ht="18" customHeight="1" x14ac:dyDescent="0.35">
      <c r="A12" s="137" t="s">
        <v>12</v>
      </c>
      <c r="B12" s="54"/>
      <c r="C12" s="55"/>
      <c r="D12" s="56"/>
      <c r="E12" s="56"/>
      <c r="F12" s="54"/>
      <c r="G12" s="138" t="s">
        <v>37</v>
      </c>
      <c r="H12" s="138"/>
      <c r="I12" s="138"/>
      <c r="J12" s="57"/>
      <c r="K12" s="138" t="s">
        <v>38</v>
      </c>
      <c r="L12" s="138"/>
      <c r="M12" s="138"/>
      <c r="N12" s="138"/>
      <c r="O12" s="56"/>
      <c r="P12" s="138" t="s">
        <v>39</v>
      </c>
      <c r="Q12" s="138"/>
      <c r="R12" s="138"/>
      <c r="S12" s="58"/>
      <c r="T12" s="1"/>
      <c r="U12" s="56"/>
      <c r="V12" s="59"/>
      <c r="W12" s="56"/>
      <c r="X12" s="60"/>
      <c r="Y12" s="40"/>
      <c r="Z12" s="130" t="e">
        <f>ROUND(AVERAGE(X14,X16,X18,X20,X22,X22,X24,X26),1)</f>
        <v>#DIV/0!</v>
      </c>
      <c r="AA12" s="51"/>
      <c r="AB12" s="131" t="s">
        <v>29</v>
      </c>
      <c r="AC12" s="129">
        <f>COUNTIF(X14:X26,"&lt;4")</f>
        <v>1</v>
      </c>
      <c r="AD12" s="52"/>
      <c r="AE12" s="126" t="e">
        <f>IF(AND(Z12&gt;=4,AC12&lt;=2,AC20&lt;=2),"bestanden","nicht bestanden")</f>
        <v>#DIV/0!</v>
      </c>
      <c r="AF12" s="40"/>
      <c r="AG12" s="127"/>
      <c r="AI12" s="128"/>
    </row>
    <row r="13" spans="1:35" s="30" customFormat="1" ht="5.25" customHeight="1" x14ac:dyDescent="0.35">
      <c r="A13" s="137"/>
      <c r="B13" s="14"/>
      <c r="C13" s="15"/>
      <c r="D13" s="16"/>
      <c r="E13" s="16"/>
      <c r="F13" s="17"/>
      <c r="G13" s="95" t="s">
        <v>1</v>
      </c>
      <c r="H13" s="52"/>
      <c r="I13" s="95" t="s">
        <v>2</v>
      </c>
      <c r="J13" s="51"/>
      <c r="K13" s="95" t="s">
        <v>3</v>
      </c>
      <c r="L13" s="52"/>
      <c r="M13" s="133" t="s">
        <v>4</v>
      </c>
      <c r="N13" s="133"/>
      <c r="O13" s="52"/>
      <c r="P13" s="95" t="s">
        <v>5</v>
      </c>
      <c r="Q13" s="52"/>
      <c r="R13" s="63" t="s">
        <v>6</v>
      </c>
      <c r="S13" s="18"/>
      <c r="T13" s="2"/>
      <c r="U13" s="29"/>
      <c r="V13" s="64"/>
      <c r="W13" s="29"/>
      <c r="X13" s="60"/>
      <c r="Y13" s="31"/>
      <c r="Z13" s="130"/>
      <c r="AA13" s="52"/>
      <c r="AB13" s="131"/>
      <c r="AC13" s="129"/>
      <c r="AD13" s="52"/>
      <c r="AE13" s="126"/>
      <c r="AF13" s="31"/>
      <c r="AG13" s="127"/>
      <c r="AI13" s="128"/>
    </row>
    <row r="14" spans="1:35" s="37" customFormat="1" ht="18" customHeight="1" x14ac:dyDescent="0.3">
      <c r="A14" s="137"/>
      <c r="C14" s="67" t="s">
        <v>7</v>
      </c>
      <c r="D14" s="30"/>
      <c r="E14" s="67" t="s">
        <v>16</v>
      </c>
      <c r="G14" s="102"/>
      <c r="H14" s="68"/>
      <c r="I14" s="102"/>
      <c r="J14" s="69"/>
      <c r="K14" s="102"/>
      <c r="L14" s="68"/>
      <c r="M14" s="134"/>
      <c r="N14" s="134"/>
      <c r="O14" s="70"/>
      <c r="P14" s="102"/>
      <c r="Q14" s="96"/>
      <c r="R14" s="102"/>
      <c r="S14" s="50"/>
      <c r="T14" s="3" t="e">
        <f>ROUND(AVERAGE(G14,I14,K14,M14,P14,R14)*2,0)/2</f>
        <v>#DIV/0!</v>
      </c>
      <c r="U14" s="5"/>
      <c r="V14" s="108"/>
      <c r="W14" s="5"/>
      <c r="X14" s="3" t="e">
        <f>ROUND(AVERAGE(T14,V14),1)</f>
        <v>#DIV/0!</v>
      </c>
      <c r="Y14" s="40"/>
      <c r="Z14" s="130"/>
      <c r="AA14" s="51"/>
      <c r="AB14" s="131"/>
      <c r="AC14" s="129"/>
      <c r="AD14" s="52"/>
      <c r="AE14" s="126"/>
      <c r="AF14" s="40"/>
      <c r="AG14" s="127"/>
      <c r="AI14" s="128"/>
    </row>
    <row r="15" spans="1:35" s="30" customFormat="1" ht="5.25" customHeight="1" x14ac:dyDescent="0.3">
      <c r="A15" s="137"/>
      <c r="B15" s="37"/>
      <c r="C15" s="72"/>
      <c r="D15" s="72"/>
      <c r="E15" s="72"/>
      <c r="F15" s="37"/>
      <c r="G15" s="73"/>
      <c r="H15" s="68"/>
      <c r="I15" s="73"/>
      <c r="J15" s="69"/>
      <c r="K15" s="73"/>
      <c r="L15" s="68"/>
      <c r="M15" s="73"/>
      <c r="N15" s="73"/>
      <c r="O15" s="70"/>
      <c r="P15" s="73"/>
      <c r="Q15" s="96"/>
      <c r="R15" s="96"/>
      <c r="S15" s="50"/>
      <c r="T15" s="4"/>
      <c r="U15" s="5"/>
      <c r="V15" s="4"/>
      <c r="W15" s="5"/>
      <c r="X15" s="4"/>
      <c r="Y15" s="31"/>
      <c r="Z15" s="130"/>
      <c r="AA15" s="52"/>
      <c r="AB15" s="131"/>
      <c r="AC15" s="129"/>
      <c r="AD15" s="52"/>
      <c r="AE15" s="126"/>
      <c r="AF15" s="31"/>
      <c r="AG15" s="127"/>
      <c r="AI15" s="128"/>
    </row>
    <row r="16" spans="1:35" s="54" customFormat="1" ht="18" customHeight="1" x14ac:dyDescent="0.35">
      <c r="A16" s="137"/>
      <c r="B16" s="37"/>
      <c r="C16" s="75" t="s">
        <v>42</v>
      </c>
      <c r="D16" s="30"/>
      <c r="E16" s="76" t="s">
        <v>20</v>
      </c>
      <c r="F16" s="37"/>
      <c r="G16" s="109"/>
      <c r="H16" s="33"/>
      <c r="I16" s="109"/>
      <c r="J16" s="81"/>
      <c r="K16" s="109"/>
      <c r="L16" s="33"/>
      <c r="M16" s="135"/>
      <c r="N16" s="135"/>
      <c r="O16" s="49"/>
      <c r="P16" s="94"/>
      <c r="Q16" s="94"/>
      <c r="R16" s="94"/>
      <c r="S16" s="50"/>
      <c r="T16" s="99" t="e">
        <f>ROUND(AVERAGE(G16,I16,K16,M16)*2,0)/2</f>
        <v>#DIV/0!</v>
      </c>
      <c r="U16" s="5"/>
      <c r="V16" s="110"/>
      <c r="W16" s="5"/>
      <c r="X16" s="99" t="e">
        <f>ROUND(AVERAGE(T16,V16),1)</f>
        <v>#DIV/0!</v>
      </c>
      <c r="Z16" s="130"/>
      <c r="AA16" s="61"/>
      <c r="AB16" s="131"/>
      <c r="AC16" s="129"/>
      <c r="AD16" s="62"/>
      <c r="AE16" s="126"/>
      <c r="AG16" s="127"/>
      <c r="AI16" s="128"/>
    </row>
    <row r="17" spans="1:35" ht="5.25" customHeight="1" x14ac:dyDescent="0.3">
      <c r="A17" s="137"/>
      <c r="B17" s="37"/>
      <c r="C17" s="72"/>
      <c r="D17" s="72"/>
      <c r="E17" s="72"/>
      <c r="F17" s="37"/>
      <c r="G17" s="73"/>
      <c r="H17" s="68"/>
      <c r="I17" s="73"/>
      <c r="J17" s="69"/>
      <c r="K17" s="73"/>
      <c r="L17" s="68"/>
      <c r="M17" s="73"/>
      <c r="N17" s="73"/>
      <c r="O17" s="70"/>
      <c r="P17" s="96"/>
      <c r="Q17" s="96"/>
      <c r="R17" s="96"/>
      <c r="S17" s="50"/>
      <c r="T17" s="4"/>
      <c r="U17" s="5"/>
      <c r="V17" s="4"/>
      <c r="W17" s="5"/>
      <c r="X17" s="4"/>
      <c r="Z17" s="130"/>
      <c r="AA17" s="65"/>
      <c r="AB17" s="131"/>
      <c r="AC17" s="129"/>
      <c r="AD17" s="66"/>
      <c r="AE17" s="126"/>
      <c r="AG17" s="127"/>
      <c r="AI17" s="128"/>
    </row>
    <row r="18" spans="1:35" s="37" customFormat="1" ht="18" customHeight="1" x14ac:dyDescent="0.3">
      <c r="A18" s="137"/>
      <c r="C18" s="77" t="s">
        <v>43</v>
      </c>
      <c r="D18" s="53"/>
      <c r="E18" s="77" t="s">
        <v>20</v>
      </c>
      <c r="F18" s="78"/>
      <c r="G18" s="104"/>
      <c r="H18" s="33"/>
      <c r="I18" s="104"/>
      <c r="J18" s="33"/>
      <c r="K18" s="104"/>
      <c r="L18" s="33"/>
      <c r="M18" s="136"/>
      <c r="N18" s="136"/>
      <c r="O18" s="49"/>
      <c r="P18" s="104"/>
      <c r="Q18" s="94"/>
      <c r="R18" s="104"/>
      <c r="S18" s="50"/>
      <c r="T18" s="6" t="e">
        <f>ROUND(AVERAGE(G18,I18,K18,M18,P18,R18)*2,0)/2</f>
        <v>#DIV/0!</v>
      </c>
      <c r="U18" s="5"/>
      <c r="V18" s="107"/>
      <c r="W18" s="5"/>
      <c r="X18" s="6" t="e">
        <f>ROUND(AVERAGE(T18,V18),1)</f>
        <v>#DIV/0!</v>
      </c>
      <c r="Y18" s="40"/>
      <c r="Z18" s="130"/>
      <c r="AA18" s="51"/>
      <c r="AB18" s="71"/>
      <c r="AC18" s="129"/>
      <c r="AD18" s="52"/>
      <c r="AE18" s="126"/>
      <c r="AF18" s="40"/>
      <c r="AG18" s="127"/>
      <c r="AI18" s="128"/>
    </row>
    <row r="19" spans="1:35" s="37" customFormat="1" ht="5.25" customHeight="1" x14ac:dyDescent="0.3">
      <c r="A19" s="137"/>
      <c r="C19" s="79"/>
      <c r="D19" s="79"/>
      <c r="E19" s="79"/>
      <c r="F19" s="78"/>
      <c r="G19" s="80"/>
      <c r="H19" s="33"/>
      <c r="I19" s="80"/>
      <c r="J19" s="81"/>
      <c r="K19" s="80"/>
      <c r="L19" s="33"/>
      <c r="M19" s="80"/>
      <c r="N19" s="80"/>
      <c r="O19" s="49"/>
      <c r="P19" s="80"/>
      <c r="Q19" s="94"/>
      <c r="R19" s="94"/>
      <c r="S19" s="50"/>
      <c r="T19" s="4"/>
      <c r="U19" s="5"/>
      <c r="V19" s="4"/>
      <c r="W19" s="5"/>
      <c r="X19" s="4"/>
      <c r="Y19" s="40"/>
      <c r="Z19" s="130"/>
      <c r="AA19" s="51"/>
      <c r="AB19" s="71"/>
      <c r="AC19" s="74"/>
      <c r="AD19" s="52"/>
      <c r="AE19" s="126"/>
      <c r="AF19" s="40"/>
      <c r="AG19" s="127"/>
      <c r="AI19" s="128"/>
    </row>
    <row r="20" spans="1:35" s="37" customFormat="1" ht="18" customHeight="1" x14ac:dyDescent="0.3">
      <c r="A20" s="137"/>
      <c r="C20" s="82" t="s">
        <v>44</v>
      </c>
      <c r="D20" s="53"/>
      <c r="E20" s="82"/>
      <c r="F20" s="78"/>
      <c r="G20" s="105"/>
      <c r="H20" s="33"/>
      <c r="I20" s="105"/>
      <c r="J20" s="81"/>
      <c r="K20" s="105"/>
      <c r="L20" s="33"/>
      <c r="M20" s="143"/>
      <c r="N20" s="143"/>
      <c r="O20" s="49"/>
      <c r="P20" s="94"/>
      <c r="Q20" s="94"/>
      <c r="R20" s="94"/>
      <c r="S20" s="50"/>
      <c r="T20" s="7" t="e">
        <f>ROUND(AVERAGE(G20,I20,K20,M20)*2,0)/2</f>
        <v>#DIV/0!</v>
      </c>
      <c r="U20" s="5"/>
      <c r="V20" s="106"/>
      <c r="W20" s="5"/>
      <c r="X20" s="7" t="e">
        <f>ROUND(AVERAGE(T20,V20),1)</f>
        <v>#DIV/0!</v>
      </c>
      <c r="Y20" s="40"/>
      <c r="Z20" s="130"/>
      <c r="AA20" s="51"/>
      <c r="AB20" s="131" t="s">
        <v>36</v>
      </c>
      <c r="AC20" s="130" t="e">
        <f>SUM(IF(X26&lt;4,4-X26,0),IF(X14&lt;4,4-X14,0),IF(X16&lt;4,4-X16,0),IF(X18&lt;4,4-X18,0),IF(X20&lt;4,4-X20,0),IF(X22&lt;4,4-X22,0),IF(X24&lt;4,4-X24,0),IF(X22&lt;4,4-X22,0))</f>
        <v>#DIV/0!</v>
      </c>
      <c r="AD20" s="52"/>
      <c r="AE20" s="126"/>
      <c r="AF20" s="40"/>
      <c r="AG20" s="127"/>
      <c r="AI20" s="128"/>
    </row>
    <row r="21" spans="1:35" s="37" customFormat="1" ht="4.5" customHeight="1" x14ac:dyDescent="0.3">
      <c r="A21" s="137"/>
      <c r="C21" s="79"/>
      <c r="D21" s="79"/>
      <c r="E21" s="79"/>
      <c r="F21" s="78"/>
      <c r="G21" s="80"/>
      <c r="H21" s="33"/>
      <c r="I21" s="80"/>
      <c r="J21" s="81"/>
      <c r="K21" s="80"/>
      <c r="L21" s="33"/>
      <c r="M21" s="80"/>
      <c r="N21" s="80"/>
      <c r="O21" s="49"/>
      <c r="P21" s="94"/>
      <c r="Q21" s="94"/>
      <c r="R21" s="94"/>
      <c r="S21" s="50"/>
      <c r="T21" s="92"/>
      <c r="U21" s="5"/>
      <c r="V21" s="4"/>
      <c r="W21" s="5"/>
      <c r="X21" s="4"/>
      <c r="Y21" s="40"/>
      <c r="Z21" s="130"/>
      <c r="AA21" s="51"/>
      <c r="AB21" s="131"/>
      <c r="AC21" s="130"/>
      <c r="AD21" s="52"/>
      <c r="AE21" s="126"/>
      <c r="AF21" s="40"/>
      <c r="AG21" s="127"/>
      <c r="AI21" s="128"/>
    </row>
    <row r="22" spans="1:35" s="37" customFormat="1" ht="18" customHeight="1" x14ac:dyDescent="0.3">
      <c r="A22" s="137"/>
      <c r="C22" s="82" t="s">
        <v>17</v>
      </c>
      <c r="D22" s="53"/>
      <c r="E22" s="82" t="s">
        <v>21</v>
      </c>
      <c r="F22" s="83"/>
      <c r="G22" s="94"/>
      <c r="H22" s="33"/>
      <c r="I22" s="94"/>
      <c r="J22" s="33"/>
      <c r="K22" s="94"/>
      <c r="L22" s="33"/>
      <c r="M22" s="144"/>
      <c r="N22" s="144"/>
      <c r="O22" s="49"/>
      <c r="P22" s="94"/>
      <c r="Q22" s="94"/>
      <c r="R22" s="94"/>
      <c r="S22" s="50"/>
      <c r="T22" s="5"/>
      <c r="U22" s="5"/>
      <c r="V22" s="106"/>
      <c r="W22" s="5"/>
      <c r="X22" s="7">
        <f>V22</f>
        <v>0</v>
      </c>
      <c r="Y22" s="40"/>
      <c r="Z22" s="130"/>
      <c r="AA22" s="51"/>
      <c r="AB22" s="131"/>
      <c r="AC22" s="130"/>
      <c r="AD22" s="52"/>
      <c r="AE22" s="126"/>
      <c r="AF22" s="40"/>
      <c r="AG22" s="127"/>
      <c r="AI22" s="128"/>
    </row>
    <row r="23" spans="1:35" s="37" customFormat="1" ht="5.25" customHeight="1" x14ac:dyDescent="0.3">
      <c r="A23" s="137"/>
      <c r="C23" s="79"/>
      <c r="D23" s="79"/>
      <c r="E23" s="79"/>
      <c r="F23" s="78"/>
      <c r="G23" s="80"/>
      <c r="H23" s="33"/>
      <c r="I23" s="80"/>
      <c r="J23" s="81"/>
      <c r="K23" s="80"/>
      <c r="L23" s="33"/>
      <c r="M23" s="80"/>
      <c r="N23" s="80"/>
      <c r="O23" s="49"/>
      <c r="P23" s="80"/>
      <c r="Q23" s="94"/>
      <c r="R23" s="94"/>
      <c r="S23" s="50"/>
      <c r="T23" s="4"/>
      <c r="U23" s="5"/>
      <c r="V23" s="4"/>
      <c r="W23" s="5"/>
      <c r="X23" s="4"/>
      <c r="Y23" s="40"/>
      <c r="Z23" s="130"/>
      <c r="AA23" s="51"/>
      <c r="AB23" s="131"/>
      <c r="AC23" s="130"/>
      <c r="AD23" s="52"/>
      <c r="AE23" s="126"/>
      <c r="AF23" s="40"/>
      <c r="AG23" s="127"/>
      <c r="AI23" s="128"/>
    </row>
    <row r="24" spans="1:35" s="37" customFormat="1" ht="18" customHeight="1" x14ac:dyDescent="0.3">
      <c r="A24" s="137"/>
      <c r="C24" s="82" t="s">
        <v>18</v>
      </c>
      <c r="D24" s="53"/>
      <c r="E24" s="82" t="s">
        <v>46</v>
      </c>
      <c r="F24" s="83"/>
      <c r="G24" s="105"/>
      <c r="H24" s="33"/>
      <c r="I24" s="105"/>
      <c r="J24" s="81"/>
      <c r="K24" s="105"/>
      <c r="L24" s="33"/>
      <c r="M24" s="143"/>
      <c r="N24" s="143"/>
      <c r="O24" s="49"/>
      <c r="P24" s="105"/>
      <c r="Q24" s="94"/>
      <c r="R24" s="105"/>
      <c r="S24" s="50"/>
      <c r="T24" s="7" t="e">
        <f>ROUND(AVERAGE(G24,I24,K24,M24,P24,R24)*2,0)/2</f>
        <v>#DIV/0!</v>
      </c>
      <c r="U24" s="5"/>
      <c r="V24" s="5">
        <v>4.5</v>
      </c>
      <c r="W24" s="5"/>
      <c r="X24" s="7" t="e">
        <f>T24</f>
        <v>#DIV/0!</v>
      </c>
      <c r="Y24" s="40"/>
      <c r="Z24" s="130"/>
      <c r="AA24" s="51"/>
      <c r="AB24" s="131"/>
      <c r="AC24" s="130"/>
      <c r="AD24" s="52"/>
      <c r="AE24" s="126"/>
      <c r="AF24" s="40"/>
      <c r="AG24" s="127"/>
      <c r="AI24" s="128"/>
    </row>
    <row r="25" spans="1:35" s="37" customFormat="1" ht="4.5" customHeight="1" x14ac:dyDescent="0.25">
      <c r="A25" s="137"/>
      <c r="B25" s="14"/>
      <c r="C25" s="14"/>
      <c r="D25" s="24"/>
      <c r="E25" s="24"/>
      <c r="F25" s="1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24"/>
      <c r="T25" s="85"/>
      <c r="U25" s="25"/>
      <c r="V25" s="17"/>
      <c r="W25" s="25"/>
      <c r="X25" s="112"/>
      <c r="Y25" s="40"/>
      <c r="Z25" s="130"/>
      <c r="AA25" s="51"/>
      <c r="AB25" s="131"/>
      <c r="AC25" s="130"/>
      <c r="AD25" s="52"/>
      <c r="AE25" s="126"/>
      <c r="AF25" s="40"/>
      <c r="AG25" s="127"/>
      <c r="AI25" s="128"/>
    </row>
    <row r="26" spans="1:35" s="37" customFormat="1" ht="18" customHeight="1" x14ac:dyDescent="0.3">
      <c r="A26" s="137"/>
      <c r="B26" s="14"/>
      <c r="C26" s="139" t="s">
        <v>8</v>
      </c>
      <c r="D26" s="30"/>
      <c r="E26" s="98" t="s">
        <v>14</v>
      </c>
      <c r="G26" s="140"/>
      <c r="H26" s="140"/>
      <c r="I26" s="140"/>
      <c r="J26" s="49"/>
      <c r="K26" s="114"/>
      <c r="L26" s="97"/>
      <c r="M26" s="142"/>
      <c r="N26" s="142"/>
      <c r="O26" s="111"/>
      <c r="P26" s="114"/>
      <c r="Q26" s="97"/>
      <c r="R26" s="100"/>
      <c r="S26" s="50"/>
      <c r="T26" s="115" t="e">
        <f>MROUND(AVERAGE(P26,M26,K26),0.5)</f>
        <v>#DIV/0!</v>
      </c>
      <c r="U26" s="25"/>
      <c r="V26" s="17"/>
      <c r="W26" s="25"/>
      <c r="X26" s="141" t="e">
        <f>ROUND(AVERAGE(T26,T28),1)</f>
        <v>#DIV/0!</v>
      </c>
      <c r="Y26" s="40"/>
      <c r="Z26" s="130"/>
      <c r="AA26" s="51"/>
      <c r="AB26" s="131"/>
      <c r="AC26" s="130"/>
      <c r="AD26" s="52"/>
      <c r="AE26" s="126"/>
      <c r="AF26" s="40"/>
      <c r="AG26" s="127"/>
      <c r="AI26" s="128"/>
    </row>
    <row r="27" spans="1:35" s="37" customFormat="1" ht="4.5" customHeight="1" x14ac:dyDescent="0.3">
      <c r="A27" s="93"/>
      <c r="B27" s="14"/>
      <c r="C27" s="139"/>
      <c r="D27" s="30"/>
      <c r="E27" s="30"/>
      <c r="F27" s="3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92"/>
      <c r="U27" s="25"/>
      <c r="V27" s="17"/>
      <c r="W27" s="25"/>
      <c r="X27" s="141"/>
      <c r="Y27" s="40"/>
      <c r="Z27" s="130"/>
      <c r="AA27" s="51"/>
      <c r="AB27" s="131"/>
      <c r="AC27" s="130"/>
      <c r="AD27" s="52"/>
      <c r="AE27" s="126"/>
      <c r="AF27" s="40"/>
      <c r="AG27" s="127"/>
      <c r="AI27" s="128"/>
    </row>
    <row r="28" spans="1:35" s="37" customFormat="1" ht="18" customHeight="1" x14ac:dyDescent="0.3">
      <c r="A28" s="93"/>
      <c r="B28" s="14"/>
      <c r="C28" s="139"/>
      <c r="D28" s="30"/>
      <c r="E28" s="98" t="s">
        <v>13</v>
      </c>
      <c r="G28" s="49"/>
      <c r="H28" s="49"/>
      <c r="I28" s="49"/>
      <c r="J28" s="49"/>
      <c r="K28" s="49"/>
      <c r="L28" s="49"/>
      <c r="M28" s="142"/>
      <c r="N28" s="142"/>
      <c r="O28" s="142"/>
      <c r="P28" s="142"/>
      <c r="Q28" s="142"/>
      <c r="R28" s="142"/>
      <c r="S28" s="33"/>
      <c r="T28" s="115">
        <f>M28</f>
        <v>0</v>
      </c>
      <c r="U28" s="25"/>
      <c r="V28" s="17"/>
      <c r="W28" s="25"/>
      <c r="X28" s="141"/>
      <c r="Y28" s="40"/>
      <c r="Z28" s="130"/>
      <c r="AA28" s="51"/>
      <c r="AB28" s="131"/>
      <c r="AC28" s="130"/>
      <c r="AD28" s="52"/>
      <c r="AE28" s="126"/>
      <c r="AF28" s="40"/>
      <c r="AG28" s="127"/>
      <c r="AI28" s="128"/>
    </row>
    <row r="29" spans="1:35" ht="14.45" customHeight="1" x14ac:dyDescent="0.25">
      <c r="E29" s="2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X29" s="113"/>
    </row>
    <row r="30" spans="1:35" ht="14.45" customHeight="1" x14ac:dyDescent="0.25">
      <c r="C30" s="86" t="s">
        <v>31</v>
      </c>
      <c r="D30" s="87"/>
      <c r="E30" s="87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35" ht="14.45" customHeight="1" x14ac:dyDescent="0.25">
      <c r="C31" s="86" t="s">
        <v>25</v>
      </c>
      <c r="D31" s="87"/>
      <c r="E31" s="87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35" ht="14.45" customHeight="1" x14ac:dyDescent="0.25">
      <c r="C32" s="87" t="s">
        <v>26</v>
      </c>
      <c r="D32" s="87"/>
      <c r="E32" s="87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4.45" customHeight="1" x14ac:dyDescent="0.25">
      <c r="C33" s="87" t="s">
        <v>28</v>
      </c>
      <c r="D33" s="87"/>
      <c r="E33" s="8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4.45" customHeight="1" x14ac:dyDescent="0.25">
      <c r="C34" s="87" t="s">
        <v>27</v>
      </c>
      <c r="D34" s="87"/>
      <c r="E34" s="87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4.45" customHeight="1" x14ac:dyDescent="0.25">
      <c r="C35" s="86" t="s">
        <v>32</v>
      </c>
      <c r="D35" s="87"/>
      <c r="E35" s="8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4.45" customHeight="1" x14ac:dyDescent="0.25">
      <c r="C36" s="87" t="s">
        <v>26</v>
      </c>
      <c r="D36" s="87"/>
      <c r="E36" s="87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4.45" customHeight="1" x14ac:dyDescent="0.25">
      <c r="A37" s="88"/>
      <c r="C37" s="87" t="s">
        <v>33</v>
      </c>
      <c r="D37" s="87"/>
      <c r="E37" s="8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8" ht="14.45" customHeight="1" x14ac:dyDescent="0.25">
      <c r="A38" s="88"/>
      <c r="C38" s="87" t="s">
        <v>34</v>
      </c>
      <c r="D38" s="87"/>
      <c r="E38" s="87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8" ht="14.45" customHeight="1" x14ac:dyDescent="0.25">
      <c r="A39" s="8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1:18" ht="14.45" customHeight="1" x14ac:dyDescent="0.25">
      <c r="A40" s="88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8" ht="14.45" customHeight="1" x14ac:dyDescent="0.25">
      <c r="A41" s="88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8" ht="14.45" customHeight="1" x14ac:dyDescent="0.25">
      <c r="A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8" ht="14.45" customHeight="1" x14ac:dyDescent="0.25">
      <c r="A43" s="88"/>
    </row>
    <row r="44" spans="1:18" ht="14.45" customHeight="1" x14ac:dyDescent="0.25">
      <c r="A44" s="88"/>
    </row>
    <row r="45" spans="1:18" ht="14.45" customHeight="1" x14ac:dyDescent="0.25">
      <c r="A45" s="88"/>
    </row>
    <row r="46" spans="1:18" ht="14.45" customHeight="1" x14ac:dyDescent="0.25">
      <c r="A46" s="88"/>
      <c r="E46" s="89"/>
    </row>
    <row r="47" spans="1:18" x14ac:dyDescent="0.25">
      <c r="A47" s="88"/>
    </row>
  </sheetData>
  <sheetProtection algorithmName="SHA-512" hashValue="GjFzJ7hAMdNYFgEfI4XS7xZz80x62qaM8faEOikbUb4ulkuLJ1Ex2j8djW/SBTNOci66xabm+wNImLsE/jPhjw==" saltValue="AH7rOlFRqRoo9l/UofpImA==" spinCount="100000" sheet="1" objects="1" scenarios="1" selectLockedCells="1"/>
  <mergeCells count="46">
    <mergeCell ref="AB20:AB28"/>
    <mergeCell ref="AC20:AC28"/>
    <mergeCell ref="M22:N22"/>
    <mergeCell ref="M24:N24"/>
    <mergeCell ref="M26:N26"/>
    <mergeCell ref="A12:A26"/>
    <mergeCell ref="G12:I12"/>
    <mergeCell ref="K12:N12"/>
    <mergeCell ref="P12:R12"/>
    <mergeCell ref="Z12:Z28"/>
    <mergeCell ref="C26:C28"/>
    <mergeCell ref="G26:I26"/>
    <mergeCell ref="X26:X28"/>
    <mergeCell ref="M28:R28"/>
    <mergeCell ref="M20:N20"/>
    <mergeCell ref="AB12:AB17"/>
    <mergeCell ref="M13:N13"/>
    <mergeCell ref="M14:N14"/>
    <mergeCell ref="M16:N16"/>
    <mergeCell ref="M18:N18"/>
    <mergeCell ref="Z4:Z10"/>
    <mergeCell ref="AB4:AB6"/>
    <mergeCell ref="AC4:AC6"/>
    <mergeCell ref="G6:K6"/>
    <mergeCell ref="M6:R6"/>
    <mergeCell ref="M8:N8"/>
    <mergeCell ref="T8:T10"/>
    <mergeCell ref="AB8:AB10"/>
    <mergeCell ref="AE4:AE10"/>
    <mergeCell ref="AG4:AG28"/>
    <mergeCell ref="AI4:AI28"/>
    <mergeCell ref="AC12:AC18"/>
    <mergeCell ref="AE12:AE28"/>
    <mergeCell ref="AC8:AC10"/>
    <mergeCell ref="G1:R1"/>
    <mergeCell ref="T1:T2"/>
    <mergeCell ref="Z1:AE1"/>
    <mergeCell ref="AG1:AI1"/>
    <mergeCell ref="G2:R2"/>
    <mergeCell ref="A4:A10"/>
    <mergeCell ref="C4:C10"/>
    <mergeCell ref="M4:N4"/>
    <mergeCell ref="T4:T6"/>
    <mergeCell ref="X4:X6"/>
    <mergeCell ref="G10:K10"/>
    <mergeCell ref="M10:R10"/>
  </mergeCells>
  <conditionalFormatting sqref="A36 B32:F32 G19:X19 W18:X18 G12:X15 U26:X26 U20:X20 Y14:Y28 G21:X22 U27:W28 G17:X17 G31:Z1048576 G29:W30 Y29:Z30 G24:X25 G23:W23">
    <cfRule type="cellIs" dxfId="19" priority="20" operator="lessThan">
      <formula>4</formula>
    </cfRule>
  </conditionalFormatting>
  <conditionalFormatting sqref="AC4:AC6">
    <cfRule type="cellIs" dxfId="18" priority="18" operator="greaterThan">
      <formula>1</formula>
    </cfRule>
  </conditionalFormatting>
  <conditionalFormatting sqref="AC19:AC20">
    <cfRule type="cellIs" dxfId="17" priority="19" operator="greaterThan">
      <formula>2</formula>
    </cfRule>
  </conditionalFormatting>
  <conditionalFormatting sqref="G1:Z1 G18:U18 Y13 G3:Z12 G2:S2 U2:Y2">
    <cfRule type="cellIs" dxfId="16" priority="17" operator="lessThan">
      <formula>4</formula>
    </cfRule>
  </conditionalFormatting>
  <conditionalFormatting sqref="AG1 AG29:AG1048576 AG3:AG4">
    <cfRule type="cellIs" dxfId="15" priority="16" operator="lessThan">
      <formula>4</formula>
    </cfRule>
  </conditionalFormatting>
  <conditionalFormatting sqref="V18">
    <cfRule type="cellIs" dxfId="14" priority="12" operator="lessThan">
      <formula>4</formula>
    </cfRule>
  </conditionalFormatting>
  <conditionalFormatting sqref="O20:S20">
    <cfRule type="cellIs" dxfId="13" priority="15" operator="lessThan">
      <formula>4</formula>
    </cfRule>
  </conditionalFormatting>
  <conditionalFormatting sqref="G20:N20">
    <cfRule type="cellIs" dxfId="12" priority="14" operator="lessThan">
      <formula>4</formula>
    </cfRule>
  </conditionalFormatting>
  <conditionalFormatting sqref="T20">
    <cfRule type="cellIs" dxfId="11" priority="13" operator="lessThan">
      <formula>4</formula>
    </cfRule>
  </conditionalFormatting>
  <conditionalFormatting sqref="AC8:AC10">
    <cfRule type="cellIs" dxfId="10" priority="11" operator="equal">
      <formula>"JA"</formula>
    </cfRule>
  </conditionalFormatting>
  <conditionalFormatting sqref="AE4:AE10 AE12:AE28">
    <cfRule type="cellIs" dxfId="9" priority="10" operator="equal">
      <formula>"nicht bestanden"</formula>
    </cfRule>
  </conditionalFormatting>
  <conditionalFormatting sqref="AI4:AI28">
    <cfRule type="cellIs" dxfId="8" priority="9" operator="equal">
      <formula>"QV nicht bestanden"</formula>
    </cfRule>
  </conditionalFormatting>
  <conditionalFormatting sqref="G28">
    <cfRule type="cellIs" dxfId="7" priority="8" operator="lessThan">
      <formula>4</formula>
    </cfRule>
  </conditionalFormatting>
  <conditionalFormatting sqref="G27:T27 S28 G26:K26 M26 Q26:T26">
    <cfRule type="cellIs" dxfId="6" priority="7" operator="lessThan">
      <formula>4</formula>
    </cfRule>
  </conditionalFormatting>
  <conditionalFormatting sqref="U16:X16">
    <cfRule type="cellIs" dxfId="5" priority="6" operator="lessThan">
      <formula>4</formula>
    </cfRule>
  </conditionalFormatting>
  <conditionalFormatting sqref="O16:S16">
    <cfRule type="cellIs" dxfId="4" priority="5" operator="lessThan">
      <formula>4</formula>
    </cfRule>
  </conditionalFormatting>
  <conditionalFormatting sqref="G16:N16">
    <cfRule type="cellIs" dxfId="3" priority="4" operator="lessThan">
      <formula>4</formula>
    </cfRule>
  </conditionalFormatting>
  <conditionalFormatting sqref="T16">
    <cfRule type="cellIs" dxfId="2" priority="3" operator="lessThan">
      <formula>4</formula>
    </cfRule>
  </conditionalFormatting>
  <conditionalFormatting sqref="T28">
    <cfRule type="cellIs" dxfId="1" priority="2" operator="lessThan">
      <formula>4</formula>
    </cfRule>
  </conditionalFormatting>
  <conditionalFormatting sqref="AC12">
    <cfRule type="cellIs" dxfId="0" priority="1" operator="greaterThan">
      <formula>2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5dd92d408015e691cc881f0a50397bf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1a4129eff7868b77e03041878f8e0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description="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15A87-2DD2-4976-BA42-1DCFDA5E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BFF2219-CC38-4244-8E9A-3B3DBCE92AD4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E-Profil</vt:lpstr>
      <vt:lpstr>'Notenrechner E-Profil'!Druckbereich</vt:lpstr>
    </vt:vector>
  </TitlesOfParts>
  <Company>EHB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Sigel Natanya</cp:lastModifiedBy>
  <cp:lastPrinted>2012-01-27T12:23:14Z</cp:lastPrinted>
  <dcterms:created xsi:type="dcterms:W3CDTF">2011-09-11T12:10:47Z</dcterms:created>
  <dcterms:modified xsi:type="dcterms:W3CDTF">2021-09-28T09:16:41Z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